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85" windowHeight="1065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Pol'!$A$1:$U$157</definedName>
    <definedName name="_xlnm.Print_Area" localSheetId="1">'Stavba'!$A$1:$J$72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<sst xmlns="http://schemas.openxmlformats.org/spreadsheetml/2006/main" count="721" uniqueCount="362">
  <si>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</si>
  <si>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</si>
  <si>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</si>
  <si>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</si>
  <si>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</si>
  <si>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</si>
  <si>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</si>
  <si>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</si>
  <si>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</si>
  <si>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</si>
  <si>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</si>
  <si>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</si>
  <si>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</si>
  <si>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</si>
  <si>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</si>
  <si>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</si>
  <si>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</si>
  <si>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</si>
  <si>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</si>
  <si>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</si>
  <si>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</si>
  <si>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</si>
  <si>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</si>
  <si>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</si>
  <si>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</si>
  <si>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</si>
  <si>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</si>
  <si>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</si>
  <si>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</si>
  <si>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</si>
  <si>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</si>
  <si>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</si>
  <si>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</si>
  <si>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</si>
  <si>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</si>
  <si>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</si>
  <si>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</si>
  <si>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</si>
  <si>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</si>
  <si>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</si>
  <si>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</si>
  <si>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</si>
  <si>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</si>
  <si>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Rozpočet:</t>
  </si>
  <si>
    <t>Misto</t>
  </si>
  <si>
    <t>Rekonstrukce panelového bytu BYT 2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</si>
  <si>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</si>
  <si>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</si>
  <si>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</si>
  <si>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</si>
  <si>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</si>
  <si>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</si>
  <si>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</si>
  <si>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</si>
  <si>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</si>
  <si>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</si>
  <si>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</si>
  <si>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</si>
  <si>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</si>
  <si>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</si>
  <si>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</si>
  <si>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</si>
  <si>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</si>
  <si>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</si>
  <si>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</si>
  <si>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</si>
  <si>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</si>
  <si>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</si>
  <si>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</si>
  <si>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</si>
  <si>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</si>
  <si>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</si>
  <si>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</si>
  <si>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</si>
  <si>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</si>
  <si>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</si>
  <si>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</si>
  <si>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</si>
  <si>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</si>
  <si>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735</t>
  </si>
  <si>
    <t>Otopná tělesa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</si>
  <si>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</si>
  <si>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</si>
  <si>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</si>
  <si>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</si>
  <si>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</si>
  <si>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</si>
  <si>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</si>
  <si>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</si>
  <si>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</si>
  <si>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</si>
  <si>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</si>
  <si>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</si>
  <si>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</si>
  <si>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</si>
  <si>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M24</t>
  </si>
  <si>
    <t>Montáže vzduchotechnických zař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</si>
  <si>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</si>
  <si>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</si>
  <si>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</si>
  <si>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</si>
  <si>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</si>
  <si>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</si>
  <si>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</si>
  <si>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</si>
  <si>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</si>
  <si>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</si>
  <si>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</si>
  <si>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</si>
  <si>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</si>
  <si>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</si>
  <si>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</si>
  <si>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</si>
  <si>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</si>
  <si>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</si>
  <si>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</si>
  <si>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</si>
  <si>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</si>
  <si>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</si>
  <si>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</si>
  <si>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</si>
  <si>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</si>
  <si>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</si>
  <si>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</si>
  <si>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</si>
  <si>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</si>
  <si>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</si>
  <si>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</si>
  <si>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346244313R00</t>
  </si>
  <si>
    <t>Obezdívky van a WC modulů z desek Ytong tl. 100 mm</t>
  </si>
  <si>
    <t>ks</t>
  </si>
  <si>
    <t>POL1_0</t>
  </si>
  <si>
    <t>342270050RAB</t>
  </si>
  <si>
    <t>Přizdívka z desek Ytong hladkých, tloušťka 7,5 cm, tvárnice 600 x 250 x 75 mm, P 4 - 600</t>
  </si>
  <si>
    <t>m2</t>
  </si>
  <si>
    <t>POL2_0</t>
  </si>
  <si>
    <t>(1,815+1,585)*2,65</t>
  </si>
  <si>
    <t>VV</t>
  </si>
  <si>
    <t>342255028RT1</t>
  </si>
  <si>
    <t>Přizdívka z desek Ytong tl. 10 cm, desky P 2 - 500, 599 x 249 x 100 mm</t>
  </si>
  <si>
    <t>2,66*2,65-0,7*1,97*2</t>
  </si>
  <si>
    <t>342255022RT1</t>
  </si>
  <si>
    <t>Příčky z desek Ytong tl. 7,5 cm, desky Ytong Klasik, 599 x 249 x 75 mm</t>
  </si>
  <si>
    <t>(1,521*2,65)</t>
  </si>
  <si>
    <t>317120033RAA</t>
  </si>
  <si>
    <t>Překlad nenosný Ytong, překlad 125 x 25 x 10 cm</t>
  </si>
  <si>
    <t>kus</t>
  </si>
  <si>
    <t>342264051RT1</t>
  </si>
  <si>
    <t>Podhled sádrokartonový na zavěšenou ocel. konstr., desky standard tl. 12,5 mm, bez izolace</t>
  </si>
  <si>
    <t>342264051RT3</t>
  </si>
  <si>
    <t>Podhled sádrokartonový na zavěšenou ocel. konstr., desky standard impreg. tl. 12,5 mm, bez izolace</t>
  </si>
  <si>
    <t>342263410R00</t>
  </si>
  <si>
    <t>Osazení revizních dvířek do ytongu, do 0,25 m2</t>
  </si>
  <si>
    <t>28349014R</t>
  </si>
  <si>
    <t>Dvířka revizní do SDK rozměr 300x300 mm</t>
  </si>
  <si>
    <t>POL3_0</t>
  </si>
  <si>
    <t>610991111R00</t>
  </si>
  <si>
    <t>Zakrývání výplní vnitřních otvorů</t>
  </si>
  <si>
    <t>1,6*1,5*2+0,8*2,35+1,5*1,5+2,1*1,5*2+1*2,2</t>
  </si>
  <si>
    <t>612421221R00</t>
  </si>
  <si>
    <t>Oprava vápen.omítek stěn do 10 % pl. - hladkých</t>
  </si>
  <si>
    <t>(4+5,8+3,43+1,765+2,259+2,573*2+2,245*4+1,521*2+2,614*2+4,8*2+4,4*2+2,2+3,43*2+2,4*2+2,55*2+3,17*2)*2,6</t>
  </si>
  <si>
    <t>-(0,8*1,97*8)</t>
  </si>
  <si>
    <t>612481211RT2</t>
  </si>
  <si>
    <t xml:space="preserve">Montáž výztužné sítě(perlinky)do stěrky-vnit.stěny, včetně výztužné sítě a stěrkového tmelu </t>
  </si>
  <si>
    <t>204,102+(2,65*2,66)-0,7*1,97*2+4,03</t>
  </si>
  <si>
    <t>612471411R00</t>
  </si>
  <si>
    <t>Úprava vnitřních stěn aktivovaným štukem</t>
  </si>
  <si>
    <t>611421221R00</t>
  </si>
  <si>
    <t>Oprava váp.omítek stropů do 10% plochy - hladkých</t>
  </si>
  <si>
    <t>611481211RT2</t>
  </si>
  <si>
    <t>Montáž výztužné sítě (perlinky) do stěrky-stropy, včetně výztužné sítě a stěrkového tmelu</t>
  </si>
  <si>
    <t>611471411R00</t>
  </si>
  <si>
    <t>Úprava stropů aktivovaným štukem tl. 2 - 3 mm</t>
  </si>
  <si>
    <t>612425931R00</t>
  </si>
  <si>
    <t>Úprava vnitřního ostění aktivním štukem</t>
  </si>
  <si>
    <t>612421211R00</t>
  </si>
  <si>
    <t>Oprava vápen.omítek stěn do 10 % pl. - hrubých, po vybourání obkladů</t>
  </si>
  <si>
    <t>612409991R00</t>
  </si>
  <si>
    <t>Začištění omítek kolem oken,dveří</t>
  </si>
  <si>
    <t>m</t>
  </si>
  <si>
    <t>(0,8+1,97*2)*4</t>
  </si>
  <si>
    <t>610991002R00</t>
  </si>
  <si>
    <t>Začišťovací okenní lišta pro vnitř.omítku tl. 9 mm</t>
  </si>
  <si>
    <t>632419101RT2</t>
  </si>
  <si>
    <t>Stěrkování podlah, cementová podlahová stěrka</t>
  </si>
  <si>
    <t>642942111RT3</t>
  </si>
  <si>
    <t>Osazení zárubní dveřních ocelových, pl. do 2,5 m2, včetně dodávky zárubně  70 x 197 x 11 cm</t>
  </si>
  <si>
    <t>642942111RT4</t>
  </si>
  <si>
    <t>Osazení zárubní dveřních ocelových, pl. do 2,5 m2, včetně dodávky zárubně  80 x 197 x 11 cm</t>
  </si>
  <si>
    <t>941955002R00</t>
  </si>
  <si>
    <t>Lešení lehké pomocné, výška podlahy do 1,9 m</t>
  </si>
  <si>
    <t>952901111R00</t>
  </si>
  <si>
    <t>Vyčištění budov o výšce podlaží do 4 m</t>
  </si>
  <si>
    <t>19,16+8,23+12,24+13,95+2,88+1,64+3,88+3,42+5,78</t>
  </si>
  <si>
    <t>962200011RAA</t>
  </si>
  <si>
    <t>Bourání příček umakartového jádra</t>
  </si>
  <si>
    <t>(1,89+2,66+1,815)*2,65</t>
  </si>
  <si>
    <t>965081712RT1</t>
  </si>
  <si>
    <t>Bourání dlažeb a obkladů keramických tl.10 mm, ručně</t>
  </si>
  <si>
    <t>(1,815*2+2,66*2)*2-0,7*1,97*2</t>
  </si>
  <si>
    <t>965048130R00</t>
  </si>
  <si>
    <t>Dočištění povrchu po vybourání dlažeb a obkladů</t>
  </si>
  <si>
    <t>(2,66+1,815)*2</t>
  </si>
  <si>
    <t>968061125R00</t>
  </si>
  <si>
    <t>Vyvěšení dřevěných dveřních křídel pl. do 2 m2</t>
  </si>
  <si>
    <t>968072455R00</t>
  </si>
  <si>
    <t>Vybourání kovových dveřních zárubní pl. do 2 m2</t>
  </si>
  <si>
    <t>7*0,8*1,97</t>
  </si>
  <si>
    <t>979087311R00</t>
  </si>
  <si>
    <t>Vodorovné přemístění suti nošením do 10 m</t>
  </si>
  <si>
    <t>t</t>
  </si>
  <si>
    <t>979087391R00</t>
  </si>
  <si>
    <t>Příplatek za nošení suti každých dalších 10 m</t>
  </si>
  <si>
    <t>979011211R00</t>
  </si>
  <si>
    <t>Svislá doprava suti a vybour. hmot za 2.NP nošením</t>
  </si>
  <si>
    <t>979011219R00</t>
  </si>
  <si>
    <t>Přípl.k svislé dopr.suti za každé další NP nošením</t>
  </si>
  <si>
    <t>979086112R00</t>
  </si>
  <si>
    <t>Nakládání suti a vybouraných hmot</t>
  </si>
  <si>
    <t>979990101R00</t>
  </si>
  <si>
    <t>Poplatek za skládku suti</t>
  </si>
  <si>
    <t>979981101R00</t>
  </si>
  <si>
    <t>Kontejner, komunální odpad, vč. přesunu komunálního odpadu</t>
  </si>
  <si>
    <t>999281111R00</t>
  </si>
  <si>
    <t>Přesun hmot pro opravy a údržbu do výšky 25 m</t>
  </si>
  <si>
    <t>711212001RT2</t>
  </si>
  <si>
    <t>Hydroizolační povlak - nátěr, Mapegum WPS (fa Mapei), proti vlhkosti</t>
  </si>
  <si>
    <t>2,88+1*1*2</t>
  </si>
  <si>
    <t>711212601RT2</t>
  </si>
  <si>
    <t>Těsnicí pás do spoje podlaha - stěna, Mapeband š. 100 mm (fa Mapei)</t>
  </si>
  <si>
    <t>1,185*2+1,8*2</t>
  </si>
  <si>
    <t>711212602RT2</t>
  </si>
  <si>
    <t>Těsnicí roh vnější, vnitřní do spoje podlaha-stěna, Mapeband - vnější, vnitřní roh</t>
  </si>
  <si>
    <t>998711102R00</t>
  </si>
  <si>
    <t>Přesun hmot pro izolace proti vodě, výšky do 12 m</t>
  </si>
  <si>
    <t>721-KAN</t>
  </si>
  <si>
    <t>kpl</t>
  </si>
  <si>
    <t>721-KAN2</t>
  </si>
  <si>
    <t>Vnitřní kanalizace - stavební přípomoce</t>
  </si>
  <si>
    <t>722-VOD</t>
  </si>
  <si>
    <t>722-VOD2</t>
  </si>
  <si>
    <t>Vnitřní vodovod - stavební přípomoce</t>
  </si>
  <si>
    <t>725290020RA0</t>
  </si>
  <si>
    <t>Demontáž umyvadla včetně baterie a konzol</t>
  </si>
  <si>
    <t>725220851R00</t>
  </si>
  <si>
    <t>Demontáž van včetně vybourání obezdezdívky</t>
  </si>
  <si>
    <t>soubor</t>
  </si>
  <si>
    <t>725110811R00</t>
  </si>
  <si>
    <t>Demontáž klozetů splachovacích</t>
  </si>
  <si>
    <t>725310823R00</t>
  </si>
  <si>
    <t>Demontáž dřezů 1dílných v kuchyňské sestavě</t>
  </si>
  <si>
    <t>725200050RA0</t>
  </si>
  <si>
    <t>Montáž zařizovacích předmětů - sprcha</t>
  </si>
  <si>
    <t>725200010RA0</t>
  </si>
  <si>
    <t>Montáž zařizovacích předmětů - WC závěsné</t>
  </si>
  <si>
    <t>725219521R00</t>
  </si>
  <si>
    <t>Montáž umyvadel se závěsnou skříňkou</t>
  </si>
  <si>
    <t>725839204R00</t>
  </si>
  <si>
    <t>Montáž baterie vanové nástěnné</t>
  </si>
  <si>
    <t>725829202R00</t>
  </si>
  <si>
    <t>Montáž baterie stojánkové umyvadlové</t>
  </si>
  <si>
    <t>55421018.AR</t>
  </si>
  <si>
    <t>Sprchový kout Polysan Zoom line, 140x70 cm</t>
  </si>
  <si>
    <t>64232410R</t>
  </si>
  <si>
    <t>WC mísa závěsná</t>
  </si>
  <si>
    <t>64217537R</t>
  </si>
  <si>
    <t>Sada koup. umyvadlo 65 cm + skříňka bílá, cena bude upřesněna dle výběru investora</t>
  </si>
  <si>
    <t>55144222R</t>
  </si>
  <si>
    <t>Baterie sprchová</t>
  </si>
  <si>
    <t>55145352R</t>
  </si>
  <si>
    <t>Set sprchový hadice, růžice, držák</t>
  </si>
  <si>
    <t>551450004R</t>
  </si>
  <si>
    <t xml:space="preserve">Baterie umyvadlová stojánková s výpustí </t>
  </si>
  <si>
    <t>61529087R</t>
  </si>
  <si>
    <t>Skříňka zrcadlová 464x850x176 mm šedá, 2 skleněné poličky, el. zásuvka, tiché dovírání</t>
  </si>
  <si>
    <t>998725103R00</t>
  </si>
  <si>
    <t>Přesun hmot pro zařizovací předměty, výšky do 24 m</t>
  </si>
  <si>
    <t>726211121R00</t>
  </si>
  <si>
    <t>Modul-WC Kombifix</t>
  </si>
  <si>
    <t>735179110R00</t>
  </si>
  <si>
    <t>Montáž otopných těles koupelnových (žebříků)</t>
  </si>
  <si>
    <t>54132062R</t>
  </si>
  <si>
    <t>KORALUX LINEAR COMFORT - E KLTE 900.450, přímotopné elektrické těleso</t>
  </si>
  <si>
    <t>61160103R</t>
  </si>
  <si>
    <t>766812840R00</t>
  </si>
  <si>
    <t>Demontáž kuchyňských linek do 2,1 m</t>
  </si>
  <si>
    <t>766825821R00</t>
  </si>
  <si>
    <t>Demontáž vestavěných skříní 2křídlových</t>
  </si>
  <si>
    <t>998766103R00</t>
  </si>
  <si>
    <t>Přesun hmot pro truhlářské konstr., výšky do 24 m</t>
  </si>
  <si>
    <t>771212113R00</t>
  </si>
  <si>
    <t>Kladení dlažby keramické do TM, vel. do 400x400 mm</t>
  </si>
  <si>
    <t>2,88+1,64</t>
  </si>
  <si>
    <t>59764203R</t>
  </si>
  <si>
    <t>Dlažba keramická, cena bude upřesněna dle výběru investora</t>
  </si>
  <si>
    <t>771579793R00</t>
  </si>
  <si>
    <t>Příplatek za spárovací hmotu</t>
  </si>
  <si>
    <t>998771103R00</t>
  </si>
  <si>
    <t>Přesun hmot pro podlahy z dlaždic, výšky do 24 m</t>
  </si>
  <si>
    <t>776511810R00</t>
  </si>
  <si>
    <t>Odstranění PVC a koberců lepených bez podložky</t>
  </si>
  <si>
    <t>776521200R00</t>
  </si>
  <si>
    <t>Lepení povlakových podlah z dílců PVC a CV (vinyl)</t>
  </si>
  <si>
    <t>71,18-4,52</t>
  </si>
  <si>
    <t>776421100R00</t>
  </si>
  <si>
    <t>Lepení podlahových soklíků z PVC a vinylu</t>
  </si>
  <si>
    <t>4+3,43+1,765+5,8+2,259+1,765*2+1,521+3,43*2+2,4*2+2,55*2+4,8*2+4,4*2+3,17*2+1,161+2,614</t>
  </si>
  <si>
    <t>61194202R</t>
  </si>
  <si>
    <t>28342402R</t>
  </si>
  <si>
    <t>Lišta soklová PVC, cena bude upřesněna dle výběru investora</t>
  </si>
  <si>
    <t>998776103R00</t>
  </si>
  <si>
    <t>Přesun hmot pro podlahy povlakové, výšky do 24 m</t>
  </si>
  <si>
    <t>781230121R00</t>
  </si>
  <si>
    <t>Obkládání stěn vnitř.keramických do tmele</t>
  </si>
  <si>
    <t>(1,815*2+2,66*2+2)*2,5-(0,7*1,97*2)</t>
  </si>
  <si>
    <t>59782000R</t>
  </si>
  <si>
    <t>Obklad keramický, cena bude upřesněna dle výběru investora</t>
  </si>
  <si>
    <t>24,617*1,1</t>
  </si>
  <si>
    <t>781429705R00</t>
  </si>
  <si>
    <t>781419706RT1</t>
  </si>
  <si>
    <t>Příplatek za spárovací vodotěsnou hmotu - plošně, tmel silikonový</t>
  </si>
  <si>
    <t>998781103R00</t>
  </si>
  <si>
    <t>Přesun hmot pro obklady keramické, výšky do 24 m</t>
  </si>
  <si>
    <t>783322220R00</t>
  </si>
  <si>
    <t>Nátěr syntetický ocel. radiátorů</t>
  </si>
  <si>
    <t>784402801R00</t>
  </si>
  <si>
    <t>Odstranění malby oškrábáním v místnosti H do 3,8 m</t>
  </si>
  <si>
    <t>784191101R00</t>
  </si>
  <si>
    <t>Penetrace podkladu univerzální Primalex 1x</t>
  </si>
  <si>
    <t>784195212R00</t>
  </si>
  <si>
    <t>Malba Primalex Plus, bílá, bez penetrace, 2 x</t>
  </si>
  <si>
    <t>M21-EL</t>
  </si>
  <si>
    <t>Elektromontáže - odhad</t>
  </si>
  <si>
    <t>M21-EL4</t>
  </si>
  <si>
    <t>Elektromontáže - stavební přípomoce</t>
  </si>
  <si>
    <t>M24-VZT</t>
  </si>
  <si>
    <t>Vzduchotechnika, ventilátor</t>
  </si>
  <si>
    <t>M24-VZT2</t>
  </si>
  <si>
    <t>Vzduchotechnika, odvod digestoře</t>
  </si>
  <si>
    <t>M21-VZT3</t>
  </si>
  <si>
    <t>Vzduchotechnika - stavební přípomoce</t>
  </si>
  <si>
    <t>650101121R00</t>
  </si>
  <si>
    <t>Montáž žárovkového svítidla stropního přisazeného</t>
  </si>
  <si>
    <t>210200211R00</t>
  </si>
  <si>
    <t>Svítidlo žárovkové stropní přisazené</t>
  </si>
  <si>
    <t>650101711R00</t>
  </si>
  <si>
    <t>Montáž bodového svítidla stropního vestavného</t>
  </si>
  <si>
    <t>210201523R00</t>
  </si>
  <si>
    <t>Svítidlo LED bodové</t>
  </si>
  <si>
    <t>005124010R</t>
  </si>
  <si>
    <t>Soubor</t>
  </si>
  <si>
    <t/>
  </si>
  <si>
    <t>END</t>
  </si>
  <si>
    <t>Vedlejsí náklady</t>
  </si>
  <si>
    <t>Podlaha PVC</t>
  </si>
  <si>
    <t>Dveře vnitřní hladké plné 1kř, vč. Kování</t>
  </si>
  <si>
    <t>Rehabilitační ústav Kladruby</t>
  </si>
  <si>
    <t xml:space="preserve">Rekonstrukce panelového bytu BD 47A10 </t>
  </si>
  <si>
    <t>RÚ Kladruby</t>
  </si>
  <si>
    <t>Kompletní stavební úpravy panelového bytu a odděleného WC</t>
  </si>
  <si>
    <t>RÚ Kladruby BD 47A10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</si>
</sst>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4" xfId="0" applyNumberFormat="1" applyFont="1" applyFill="1" applyBorder="1" applyAlignment="1">
      <alignment horizontal="center" vertical="center" wrapText="1" shrinkToFit="1"/>
    </xf>
    <xf numFmtId="3" fontId="3" fillId="33" borderId="35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33" xfId="0" applyNumberFormat="1" applyBorder="1" applyAlignment="1">
      <alignment shrinkToFit="1"/>
    </xf>
    <xf numFmtId="3" fontId="50" fillId="22" borderId="15" xfId="0" applyNumberFormat="1" applyFont="1" applyFill="1" applyBorder="1" applyAlignment="1">
      <alignment wrapText="1" shrinkToFit="1"/>
    </xf>
    <xf numFmtId="3" fontId="50" fillId="22" borderId="15" xfId="0" applyNumberFormat="1" applyFont="1" applyFill="1" applyBorder="1" applyAlignment="1">
      <alignment shrinkToFit="1"/>
    </xf>
    <xf numFmtId="3" fontId="0" fillId="22" borderId="29" xfId="0" applyNumberFormat="1" applyFill="1" applyBorder="1" applyAlignment="1">
      <alignment shrinkToFit="1"/>
    </xf>
    <xf numFmtId="0" fontId="4" fillId="33" borderId="36" xfId="0" applyFont="1" applyFill="1" applyBorder="1" applyAlignment="1">
      <alignment horizontal="left" vertical="center" indent="1"/>
    </xf>
    <xf numFmtId="0" fontId="5" fillId="33" borderId="37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4" fontId="4" fillId="33" borderId="37" xfId="0" applyNumberFormat="1" applyFont="1" applyFill="1" applyBorder="1" applyAlignment="1">
      <alignment horizontal="left" vertical="center"/>
    </xf>
    <xf numFmtId="49" fontId="0" fillId="33" borderId="38" xfId="0" applyNumberFormat="1" applyFill="1" applyBorder="1" applyAlignment="1">
      <alignment horizontal="left" vertical="center"/>
    </xf>
    <xf numFmtId="0" fontId="0" fillId="33" borderId="37" xfId="0" applyFill="1" applyBorder="1" applyAlignment="1">
      <alignment/>
    </xf>
    <xf numFmtId="49" fontId="5" fillId="33" borderId="38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5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4" xfId="0" applyFill="1" applyBorder="1" applyAlignment="1">
      <alignment/>
    </xf>
    <xf numFmtId="49" fontId="0" fillId="33" borderId="34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3" fillId="0" borderId="39" xfId="0" applyNumberFormat="1" applyFont="1" applyBorder="1" applyAlignment="1">
      <alignment vertical="top" shrinkToFit="1"/>
    </xf>
    <xf numFmtId="174" fontId="14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5" fillId="0" borderId="28" xfId="0" applyFont="1" applyBorder="1" applyAlignment="1">
      <alignment vertical="top"/>
    </xf>
    <xf numFmtId="0" fontId="15" fillId="0" borderId="28" xfId="0" applyNumberFormat="1" applyFont="1" applyBorder="1" applyAlignment="1">
      <alignment vertical="top"/>
    </xf>
    <xf numFmtId="0" fontId="15" fillId="0" borderId="39" xfId="0" applyNumberFormat="1" applyFont="1" applyBorder="1" applyAlignment="1">
      <alignment horizontal="left" vertical="top" wrapText="1"/>
    </xf>
    <xf numFmtId="0" fontId="15" fillId="0" borderId="50" xfId="0" applyFont="1" applyBorder="1" applyAlignment="1">
      <alignment vertical="top" shrinkToFit="1"/>
    </xf>
    <xf numFmtId="174" fontId="15" fillId="0" borderId="39" xfId="0" applyNumberFormat="1" applyFont="1" applyBorder="1" applyAlignment="1">
      <alignment vertical="top" shrinkToFit="1"/>
    </xf>
    <xf numFmtId="4" fontId="15" fillId="0" borderId="39" xfId="0" applyNumberFormat="1" applyFont="1" applyBorder="1" applyAlignment="1">
      <alignment vertical="top" shrinkToFit="1"/>
    </xf>
    <xf numFmtId="0" fontId="3" fillId="34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7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0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4\TECH_USEK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2" t="s">
        <v>39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5"/>
  <sheetViews>
    <sheetView showGridLines="0" zoomScaleSheetLayoutView="75" workbookViewId="0" topLeftCell="B1">
      <selection activeCell="D5" sqref="D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3" t="s">
        <v>42</v>
      </c>
      <c r="C1" s="234"/>
      <c r="D1" s="234"/>
      <c r="E1" s="234"/>
      <c r="F1" s="234"/>
      <c r="G1" s="234"/>
      <c r="H1" s="234"/>
      <c r="I1" s="234"/>
      <c r="J1" s="235"/>
    </row>
    <row r="2" spans="1:15" ht="23.25" customHeight="1">
      <c r="A2" s="4"/>
      <c r="B2" s="81" t="s">
        <v>40</v>
      </c>
      <c r="C2" s="82"/>
      <c r="D2" s="218" t="s">
        <v>360</v>
      </c>
      <c r="E2" s="219"/>
      <c r="F2" s="219"/>
      <c r="G2" s="219"/>
      <c r="H2" s="219"/>
      <c r="I2" s="219"/>
      <c r="J2" s="220"/>
      <c r="O2" s="2"/>
    </row>
    <row r="3" spans="1:10" ht="23.25" customHeight="1">
      <c r="A3" s="4"/>
      <c r="B3" s="83" t="s">
        <v>44</v>
      </c>
      <c r="C3" s="84"/>
      <c r="D3" s="246" t="s">
        <v>361</v>
      </c>
      <c r="E3" s="247"/>
      <c r="F3" s="247"/>
      <c r="G3" s="247"/>
      <c r="H3" s="247"/>
      <c r="I3" s="247"/>
      <c r="J3" s="248"/>
    </row>
    <row r="4" spans="1:10" ht="23.25" customHeight="1" hidden="1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357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5"/>
      <c r="E11" s="225"/>
      <c r="F11" s="225"/>
      <c r="G11" s="225"/>
      <c r="H11" s="28" t="s">
        <v>33</v>
      </c>
      <c r="I11" s="91"/>
      <c r="J11" s="11"/>
    </row>
    <row r="12" spans="1:10" ht="15.75" customHeight="1">
      <c r="A12" s="4"/>
      <c r="B12" s="41"/>
      <c r="C12" s="26"/>
      <c r="D12" s="244"/>
      <c r="E12" s="244"/>
      <c r="F12" s="244"/>
      <c r="G12" s="244"/>
      <c r="H12" s="28" t="s">
        <v>34</v>
      </c>
      <c r="I12" s="91"/>
      <c r="J12" s="11"/>
    </row>
    <row r="13" spans="1:10" ht="15.75" customHeight="1">
      <c r="A13" s="4"/>
      <c r="B13" s="42"/>
      <c r="C13" s="92"/>
      <c r="D13" s="245"/>
      <c r="E13" s="245"/>
      <c r="F13" s="245"/>
      <c r="G13" s="245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4"/>
      <c r="F15" s="224"/>
      <c r="G15" s="242"/>
      <c r="H15" s="242"/>
      <c r="I15" s="242" t="s">
        <v>28</v>
      </c>
      <c r="J15" s="243"/>
    </row>
    <row r="16" spans="1:10" ht="23.25" customHeight="1">
      <c r="A16" s="142" t="s">
        <v>23</v>
      </c>
      <c r="B16" s="143" t="s">
        <v>23</v>
      </c>
      <c r="C16" s="58"/>
      <c r="D16" s="59"/>
      <c r="E16" s="221"/>
      <c r="F16" s="222"/>
      <c r="G16" s="221"/>
      <c r="H16" s="222"/>
      <c r="I16" s="221">
        <f>SUM(I47:J55)</f>
        <v>0</v>
      </c>
      <c r="J16" s="223"/>
    </row>
    <row r="17" spans="1:10" ht="23.25" customHeight="1">
      <c r="A17" s="142" t="s">
        <v>24</v>
      </c>
      <c r="B17" s="143" t="s">
        <v>24</v>
      </c>
      <c r="C17" s="58"/>
      <c r="D17" s="59"/>
      <c r="E17" s="221"/>
      <c r="F17" s="222"/>
      <c r="G17" s="221"/>
      <c r="H17" s="222"/>
      <c r="I17" s="221">
        <f>SUM(I56:J67)</f>
        <v>0</v>
      </c>
      <c r="J17" s="223"/>
    </row>
    <row r="18" spans="1:10" ht="23.25" customHeight="1">
      <c r="A18" s="142" t="s">
        <v>25</v>
      </c>
      <c r="B18" s="143" t="s">
        <v>25</v>
      </c>
      <c r="C18" s="58"/>
      <c r="D18" s="59"/>
      <c r="E18" s="221"/>
      <c r="F18" s="222"/>
      <c r="G18" s="221"/>
      <c r="H18" s="222"/>
      <c r="I18" s="221">
        <f>SUM(I68:J70)</f>
        <v>0</v>
      </c>
      <c r="J18" s="223"/>
    </row>
    <row r="19" spans="1:10" ht="23.25" customHeight="1">
      <c r="A19" s="142" t="s">
        <v>99</v>
      </c>
      <c r="B19" s="143" t="s">
        <v>26</v>
      </c>
      <c r="C19" s="58"/>
      <c r="D19" s="59"/>
      <c r="E19" s="221"/>
      <c r="F19" s="222"/>
      <c r="G19" s="221"/>
      <c r="H19" s="222"/>
      <c r="I19" s="221">
        <f>I71</f>
        <v>0</v>
      </c>
      <c r="J19" s="223"/>
    </row>
    <row r="20" spans="1:10" ht="23.25" customHeight="1">
      <c r="A20" s="142" t="s">
        <v>100</v>
      </c>
      <c r="B20" s="143" t="s">
        <v>27</v>
      </c>
      <c r="C20" s="58"/>
      <c r="D20" s="59"/>
      <c r="E20" s="221"/>
      <c r="F20" s="222"/>
      <c r="G20" s="221"/>
      <c r="H20" s="222"/>
      <c r="I20" s="221">
        <v>0</v>
      </c>
      <c r="J20" s="223"/>
    </row>
    <row r="21" spans="1:10" ht="23.25" customHeight="1">
      <c r="A21" s="4"/>
      <c r="B21" s="74" t="s">
        <v>28</v>
      </c>
      <c r="C21" s="75"/>
      <c r="D21" s="76"/>
      <c r="E21" s="231"/>
      <c r="F21" s="240"/>
      <c r="G21" s="231"/>
      <c r="H21" s="240"/>
      <c r="I21" s="231">
        <f>SUM(I16:J20)</f>
        <v>0</v>
      </c>
      <c r="J21" s="232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9">
        <f>I21</f>
        <v>0</v>
      </c>
      <c r="H23" s="230"/>
      <c r="I23" s="230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7">
        <v>0</v>
      </c>
      <c r="H24" s="228"/>
      <c r="I24" s="228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229">
        <v>0</v>
      </c>
      <c r="H25" s="230"/>
      <c r="I25" s="230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6">
        <v>0</v>
      </c>
      <c r="H26" s="237"/>
      <c r="I26" s="237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38">
        <v>0.239999999990687</v>
      </c>
      <c r="H27" s="238"/>
      <c r="I27" s="238"/>
      <c r="J27" s="63" t="str">
        <f t="shared" si="0"/>
        <v>CZK</v>
      </c>
    </row>
    <row r="28" spans="1:10" ht="27.75" customHeight="1" thickBot="1">
      <c r="A28" s="4"/>
      <c r="B28" s="114" t="s">
        <v>22</v>
      </c>
      <c r="C28" s="115"/>
      <c r="D28" s="115"/>
      <c r="E28" s="116"/>
      <c r="F28" s="117"/>
      <c r="G28" s="239">
        <f>ZakladDPHSni</f>
        <v>0</v>
      </c>
      <c r="H28" s="241"/>
      <c r="I28" s="241"/>
      <c r="J28" s="118" t="str">
        <f t="shared" si="0"/>
        <v>CZK</v>
      </c>
    </row>
    <row r="29" spans="1:10" ht="27.75" customHeight="1" hidden="1" thickBot="1">
      <c r="A29" s="4"/>
      <c r="B29" s="114" t="s">
        <v>35</v>
      </c>
      <c r="C29" s="119"/>
      <c r="D29" s="119"/>
      <c r="E29" s="119"/>
      <c r="F29" s="119"/>
      <c r="G29" s="239">
        <v>687284</v>
      </c>
      <c r="H29" s="239"/>
      <c r="I29" s="239"/>
      <c r="J29" s="120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6" t="s">
        <v>2</v>
      </c>
      <c r="E35" s="22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customHeight="1" hidden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customHeight="1" hidden="1">
      <c r="A39" s="95">
        <v>1</v>
      </c>
      <c r="B39" s="101" t="s">
        <v>46</v>
      </c>
      <c r="C39" s="210" t="s">
        <v>45</v>
      </c>
      <c r="D39" s="211"/>
      <c r="E39" s="211"/>
      <c r="F39" s="107">
        <v>0</v>
      </c>
      <c r="G39" s="108">
        <v>0</v>
      </c>
      <c r="H39" s="109"/>
      <c r="I39" s="110">
        <v>687283.76</v>
      </c>
      <c r="J39" s="102">
        <f>IF(CenaCelkemVypocet=0,"",I39/CenaCelkemVypocet*100)</f>
        <v>100</v>
      </c>
    </row>
    <row r="40" spans="1:10" ht="25.5" customHeight="1" hidden="1">
      <c r="A40" s="95"/>
      <c r="B40" s="212" t="s">
        <v>47</v>
      </c>
      <c r="C40" s="213"/>
      <c r="D40" s="213"/>
      <c r="E40" s="213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3">
        <f>SUMIF(A39:A39,"=1",I39:I39)</f>
        <v>687283.76</v>
      </c>
      <c r="J40" s="96">
        <f>SUMIF(A39:A39,"=1",J39:J39)</f>
        <v>100</v>
      </c>
    </row>
    <row r="44" ht="15.75">
      <c r="B44" s="121" t="s">
        <v>49</v>
      </c>
    </row>
    <row r="46" spans="1:10" ht="25.5" customHeight="1">
      <c r="A46" s="122"/>
      <c r="B46" s="126" t="s">
        <v>16</v>
      </c>
      <c r="C46" s="126" t="s">
        <v>5</v>
      </c>
      <c r="D46" s="127"/>
      <c r="E46" s="127"/>
      <c r="F46" s="130" t="s">
        <v>50</v>
      </c>
      <c r="G46" s="130"/>
      <c r="H46" s="130"/>
      <c r="I46" s="214" t="s">
        <v>28</v>
      </c>
      <c r="J46" s="214"/>
    </row>
    <row r="47" spans="1:10" ht="25.5" customHeight="1">
      <c r="A47" s="123"/>
      <c r="B47" s="132" t="s">
        <v>51</v>
      </c>
      <c r="C47" s="216" t="s">
        <v>52</v>
      </c>
      <c r="D47" s="217"/>
      <c r="E47" s="217"/>
      <c r="F47" s="136" t="s">
        <v>23</v>
      </c>
      <c r="G47" s="133"/>
      <c r="H47" s="133"/>
      <c r="I47" s="215">
        <f>'Rozpočet Pol'!G8</f>
        <v>0</v>
      </c>
      <c r="J47" s="215"/>
    </row>
    <row r="48" spans="1:10" ht="25.5" customHeight="1">
      <c r="A48" s="123"/>
      <c r="B48" s="125" t="s">
        <v>53</v>
      </c>
      <c r="C48" s="204" t="s">
        <v>54</v>
      </c>
      <c r="D48" s="205"/>
      <c r="E48" s="205"/>
      <c r="F48" s="137" t="s">
        <v>23</v>
      </c>
      <c r="G48" s="131"/>
      <c r="H48" s="131"/>
      <c r="I48" s="203">
        <f>'Rozpočet Pol'!G21</f>
        <v>0</v>
      </c>
      <c r="J48" s="203"/>
    </row>
    <row r="49" spans="1:10" ht="25.5" customHeight="1">
      <c r="A49" s="123"/>
      <c r="B49" s="125" t="s">
        <v>55</v>
      </c>
      <c r="C49" s="204" t="s">
        <v>56</v>
      </c>
      <c r="D49" s="205"/>
      <c r="E49" s="205"/>
      <c r="F49" s="137" t="s">
        <v>23</v>
      </c>
      <c r="G49" s="131"/>
      <c r="H49" s="131"/>
      <c r="I49" s="203">
        <f>'Rozpočet Pol'!G38</f>
        <v>0</v>
      </c>
      <c r="J49" s="203"/>
    </row>
    <row r="50" spans="1:10" ht="25.5" customHeight="1">
      <c r="A50" s="123"/>
      <c r="B50" s="125" t="s">
        <v>57</v>
      </c>
      <c r="C50" s="204" t="s">
        <v>58</v>
      </c>
      <c r="D50" s="205"/>
      <c r="E50" s="205"/>
      <c r="F50" s="137" t="s">
        <v>23</v>
      </c>
      <c r="G50" s="131"/>
      <c r="H50" s="131"/>
      <c r="I50" s="203">
        <f>'Rozpočet Pol'!G40</f>
        <v>0</v>
      </c>
      <c r="J50" s="203"/>
    </row>
    <row r="51" spans="1:10" ht="25.5" customHeight="1">
      <c r="A51" s="123"/>
      <c r="B51" s="125" t="s">
        <v>59</v>
      </c>
      <c r="C51" s="204" t="s">
        <v>60</v>
      </c>
      <c r="D51" s="205"/>
      <c r="E51" s="205"/>
      <c r="F51" s="137" t="s">
        <v>23</v>
      </c>
      <c r="G51" s="131"/>
      <c r="H51" s="131"/>
      <c r="I51" s="203">
        <f>'Rozpočet Pol'!G43</f>
        <v>0</v>
      </c>
      <c r="J51" s="203"/>
    </row>
    <row r="52" spans="1:10" ht="25.5" customHeight="1">
      <c r="A52" s="123"/>
      <c r="B52" s="125" t="s">
        <v>61</v>
      </c>
      <c r="C52" s="204" t="s">
        <v>62</v>
      </c>
      <c r="D52" s="205"/>
      <c r="E52" s="205"/>
      <c r="F52" s="137" t="s">
        <v>23</v>
      </c>
      <c r="G52" s="131"/>
      <c r="H52" s="131"/>
      <c r="I52" s="203">
        <f>'Rozpočet Pol'!G45</f>
        <v>0</v>
      </c>
      <c r="J52" s="203"/>
    </row>
    <row r="53" spans="1:10" ht="25.5" customHeight="1">
      <c r="A53" s="123"/>
      <c r="B53" s="125" t="s">
        <v>63</v>
      </c>
      <c r="C53" s="204" t="s">
        <v>64</v>
      </c>
      <c r="D53" s="205"/>
      <c r="E53" s="205"/>
      <c r="F53" s="137" t="s">
        <v>23</v>
      </c>
      <c r="G53" s="131"/>
      <c r="H53" s="131"/>
      <c r="I53" s="203">
        <f>'Rozpočet Pol'!G48</f>
        <v>0</v>
      </c>
      <c r="J53" s="203"/>
    </row>
    <row r="54" spans="1:10" ht="25.5" customHeight="1">
      <c r="A54" s="123"/>
      <c r="B54" s="125" t="s">
        <v>65</v>
      </c>
      <c r="C54" s="204" t="s">
        <v>66</v>
      </c>
      <c r="D54" s="205"/>
      <c r="E54" s="205"/>
      <c r="F54" s="137" t="s">
        <v>23</v>
      </c>
      <c r="G54" s="131"/>
      <c r="H54" s="131"/>
      <c r="I54" s="203">
        <f>'Rozpočet Pol'!G58</f>
        <v>0</v>
      </c>
      <c r="J54" s="203"/>
    </row>
    <row r="55" spans="1:10" ht="25.5" customHeight="1">
      <c r="A55" s="123"/>
      <c r="B55" s="125" t="s">
        <v>67</v>
      </c>
      <c r="C55" s="204" t="s">
        <v>68</v>
      </c>
      <c r="D55" s="205"/>
      <c r="E55" s="205"/>
      <c r="F55" s="137" t="s">
        <v>23</v>
      </c>
      <c r="G55" s="131"/>
      <c r="H55" s="131"/>
      <c r="I55" s="203">
        <f>'Rozpočet Pol'!G66</f>
        <v>0</v>
      </c>
      <c r="J55" s="203"/>
    </row>
    <row r="56" spans="1:10" ht="25.5" customHeight="1">
      <c r="A56" s="123"/>
      <c r="B56" s="125" t="s">
        <v>69</v>
      </c>
      <c r="C56" s="204" t="s">
        <v>70</v>
      </c>
      <c r="D56" s="205"/>
      <c r="E56" s="205"/>
      <c r="F56" s="137" t="s">
        <v>24</v>
      </c>
      <c r="G56" s="131"/>
      <c r="H56" s="131"/>
      <c r="I56" s="203">
        <f>'Rozpočet Pol'!G68</f>
        <v>0</v>
      </c>
      <c r="J56" s="203"/>
    </row>
    <row r="57" spans="1:10" ht="25.5" customHeight="1">
      <c r="A57" s="123"/>
      <c r="B57" s="125" t="s">
        <v>71</v>
      </c>
      <c r="C57" s="204" t="s">
        <v>72</v>
      </c>
      <c r="D57" s="205"/>
      <c r="E57" s="205"/>
      <c r="F57" s="137" t="s">
        <v>24</v>
      </c>
      <c r="G57" s="131"/>
      <c r="H57" s="131"/>
      <c r="I57" s="203">
        <f>'Rozpočet Pol'!G75</f>
        <v>0</v>
      </c>
      <c r="J57" s="203"/>
    </row>
    <row r="58" spans="1:10" ht="25.5" customHeight="1">
      <c r="A58" s="123"/>
      <c r="B58" s="125" t="s">
        <v>73</v>
      </c>
      <c r="C58" s="204" t="s">
        <v>74</v>
      </c>
      <c r="D58" s="205"/>
      <c r="E58" s="205"/>
      <c r="F58" s="137" t="s">
        <v>24</v>
      </c>
      <c r="G58" s="131"/>
      <c r="H58" s="131"/>
      <c r="I58" s="203">
        <f>'Rozpočet Pol'!G78</f>
        <v>0</v>
      </c>
      <c r="J58" s="203"/>
    </row>
    <row r="59" spans="1:10" ht="25.5" customHeight="1">
      <c r="A59" s="123"/>
      <c r="B59" s="125" t="s">
        <v>75</v>
      </c>
      <c r="C59" s="204" t="s">
        <v>76</v>
      </c>
      <c r="D59" s="205"/>
      <c r="E59" s="205"/>
      <c r="F59" s="137" t="s">
        <v>24</v>
      </c>
      <c r="G59" s="131"/>
      <c r="H59" s="131"/>
      <c r="I59" s="203">
        <f>'Rozpočet Pol'!G81</f>
        <v>0</v>
      </c>
      <c r="J59" s="203"/>
    </row>
    <row r="60" spans="1:10" ht="25.5" customHeight="1">
      <c r="A60" s="123"/>
      <c r="B60" s="125" t="s">
        <v>77</v>
      </c>
      <c r="C60" s="204" t="s">
        <v>78</v>
      </c>
      <c r="D60" s="205"/>
      <c r="E60" s="205"/>
      <c r="F60" s="137" t="s">
        <v>24</v>
      </c>
      <c r="G60" s="131"/>
      <c r="H60" s="131"/>
      <c r="I60" s="203">
        <f>'Rozpočet Pol'!G99</f>
        <v>0</v>
      </c>
      <c r="J60" s="203"/>
    </row>
    <row r="61" spans="1:10" ht="25.5" customHeight="1">
      <c r="A61" s="123"/>
      <c r="B61" s="125" t="s">
        <v>79</v>
      </c>
      <c r="C61" s="204" t="s">
        <v>80</v>
      </c>
      <c r="D61" s="205"/>
      <c r="E61" s="205"/>
      <c r="F61" s="137" t="s">
        <v>24</v>
      </c>
      <c r="G61" s="131"/>
      <c r="H61" s="131"/>
      <c r="I61" s="203">
        <f>'Rozpočet Pol'!G101</f>
        <v>0</v>
      </c>
      <c r="J61" s="203"/>
    </row>
    <row r="62" spans="1:10" ht="25.5" customHeight="1">
      <c r="A62" s="123"/>
      <c r="B62" s="125" t="s">
        <v>81</v>
      </c>
      <c r="C62" s="204" t="s">
        <v>82</v>
      </c>
      <c r="D62" s="205"/>
      <c r="E62" s="205"/>
      <c r="F62" s="137" t="s">
        <v>24</v>
      </c>
      <c r="G62" s="131"/>
      <c r="H62" s="131"/>
      <c r="I62" s="203">
        <f>'Rozpočet Pol'!G104</f>
        <v>0</v>
      </c>
      <c r="J62" s="203"/>
    </row>
    <row r="63" spans="1:10" ht="25.5" customHeight="1">
      <c r="A63" s="123"/>
      <c r="B63" s="125" t="s">
        <v>83</v>
      </c>
      <c r="C63" s="204" t="s">
        <v>84</v>
      </c>
      <c r="D63" s="205"/>
      <c r="E63" s="205"/>
      <c r="F63" s="137" t="s">
        <v>24</v>
      </c>
      <c r="G63" s="131"/>
      <c r="H63" s="131"/>
      <c r="I63" s="203">
        <f>'Rozpočet Pol'!G109</f>
        <v>0</v>
      </c>
      <c r="J63" s="203"/>
    </row>
    <row r="64" spans="1:10" ht="25.5" customHeight="1">
      <c r="A64" s="123"/>
      <c r="B64" s="125" t="s">
        <v>85</v>
      </c>
      <c r="C64" s="204" t="s">
        <v>86</v>
      </c>
      <c r="D64" s="205"/>
      <c r="E64" s="205"/>
      <c r="F64" s="137" t="s">
        <v>24</v>
      </c>
      <c r="G64" s="131"/>
      <c r="H64" s="131"/>
      <c r="I64" s="203">
        <f>'Rozpočet Pol'!G115</f>
        <v>0</v>
      </c>
      <c r="J64" s="203"/>
    </row>
    <row r="65" spans="1:10" ht="25.5" customHeight="1">
      <c r="A65" s="123"/>
      <c r="B65" s="125" t="s">
        <v>87</v>
      </c>
      <c r="C65" s="204" t="s">
        <v>88</v>
      </c>
      <c r="D65" s="205"/>
      <c r="E65" s="205"/>
      <c r="F65" s="137" t="s">
        <v>24</v>
      </c>
      <c r="G65" s="131"/>
      <c r="H65" s="131"/>
      <c r="I65" s="203">
        <f>'Rozpočet Pol'!G127</f>
        <v>0</v>
      </c>
      <c r="J65" s="203"/>
    </row>
    <row r="66" spans="1:10" ht="25.5" customHeight="1">
      <c r="A66" s="123"/>
      <c r="B66" s="125" t="s">
        <v>89</v>
      </c>
      <c r="C66" s="204" t="s">
        <v>90</v>
      </c>
      <c r="D66" s="205"/>
      <c r="E66" s="205"/>
      <c r="F66" s="137" t="s">
        <v>24</v>
      </c>
      <c r="G66" s="131"/>
      <c r="H66" s="131"/>
      <c r="I66" s="203">
        <f>'Rozpočet Pol'!G135</f>
        <v>0</v>
      </c>
      <c r="J66" s="203"/>
    </row>
    <row r="67" spans="1:10" ht="25.5" customHeight="1">
      <c r="A67" s="123"/>
      <c r="B67" s="125" t="s">
        <v>91</v>
      </c>
      <c r="C67" s="204" t="s">
        <v>92</v>
      </c>
      <c r="D67" s="205"/>
      <c r="E67" s="205"/>
      <c r="F67" s="137" t="s">
        <v>24</v>
      </c>
      <c r="G67" s="131"/>
      <c r="H67" s="131"/>
      <c r="I67" s="203">
        <f>'Rozpočet Pol'!G137</f>
        <v>0</v>
      </c>
      <c r="J67" s="203"/>
    </row>
    <row r="68" spans="1:10" ht="25.5" customHeight="1">
      <c r="A68" s="123"/>
      <c r="B68" s="125" t="s">
        <v>93</v>
      </c>
      <c r="C68" s="204" t="s">
        <v>94</v>
      </c>
      <c r="D68" s="205"/>
      <c r="E68" s="205"/>
      <c r="F68" s="137" t="s">
        <v>25</v>
      </c>
      <c r="G68" s="131"/>
      <c r="H68" s="131"/>
      <c r="I68" s="203">
        <f>'Rozpočet Pol'!G141</f>
        <v>0</v>
      </c>
      <c r="J68" s="203"/>
    </row>
    <row r="69" spans="1:10" ht="25.5" customHeight="1">
      <c r="A69" s="123"/>
      <c r="B69" s="125" t="s">
        <v>95</v>
      </c>
      <c r="C69" s="204" t="s">
        <v>96</v>
      </c>
      <c r="D69" s="205"/>
      <c r="E69" s="205"/>
      <c r="F69" s="137" t="s">
        <v>25</v>
      </c>
      <c r="G69" s="131"/>
      <c r="H69" s="131"/>
      <c r="I69" s="203">
        <f>'Rozpočet Pol'!G144</f>
        <v>0</v>
      </c>
      <c r="J69" s="203"/>
    </row>
    <row r="70" spans="1:10" ht="25.5" customHeight="1">
      <c r="A70" s="123"/>
      <c r="B70" s="125" t="s">
        <v>97</v>
      </c>
      <c r="C70" s="204" t="s">
        <v>98</v>
      </c>
      <c r="D70" s="205"/>
      <c r="E70" s="205"/>
      <c r="F70" s="137" t="s">
        <v>25</v>
      </c>
      <c r="G70" s="131"/>
      <c r="H70" s="131"/>
      <c r="I70" s="203">
        <f>'Rozpočet Pol'!G148</f>
        <v>0</v>
      </c>
      <c r="J70" s="203"/>
    </row>
    <row r="71" spans="1:10" ht="25.5" customHeight="1">
      <c r="A71" s="123"/>
      <c r="B71" s="134" t="s">
        <v>99</v>
      </c>
      <c r="C71" s="207" t="s">
        <v>26</v>
      </c>
      <c r="D71" s="208"/>
      <c r="E71" s="208"/>
      <c r="F71" s="138" t="s">
        <v>99</v>
      </c>
      <c r="G71" s="135"/>
      <c r="H71" s="135"/>
      <c r="I71" s="206">
        <f>'Rozpočet Pol'!G153</f>
        <v>0</v>
      </c>
      <c r="J71" s="206"/>
    </row>
    <row r="72" spans="1:10" ht="25.5" customHeight="1">
      <c r="A72" s="124"/>
      <c r="B72" s="128" t="s">
        <v>1</v>
      </c>
      <c r="C72" s="128"/>
      <c r="D72" s="129"/>
      <c r="E72" s="129"/>
      <c r="F72" s="139"/>
      <c r="G72" s="140"/>
      <c r="H72" s="140"/>
      <c r="I72" s="209">
        <f>SUM(I47:I71)</f>
        <v>0</v>
      </c>
      <c r="J72" s="209"/>
    </row>
    <row r="73" spans="6:10" ht="12.75">
      <c r="F73" s="141"/>
      <c r="G73" s="94"/>
      <c r="H73" s="141"/>
      <c r="I73" s="94"/>
      <c r="J73" s="94"/>
    </row>
    <row r="74" spans="6:10" ht="12.75">
      <c r="F74" s="141"/>
      <c r="G74" s="94"/>
      <c r="H74" s="141"/>
      <c r="I74" s="94"/>
      <c r="J74" s="94"/>
    </row>
    <row r="75" spans="6:10" ht="12.75">
      <c r="F75" s="141"/>
      <c r="G75" s="94"/>
      <c r="H75" s="141"/>
      <c r="I75" s="94"/>
      <c r="J75" s="94"/>
    </row>
  </sheetData>
  <sheetProtection/>
  <mergeCells count="89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C69:E69"/>
    <mergeCell ref="I64:J64"/>
    <mergeCell ref="C64:E64"/>
    <mergeCell ref="I65:J65"/>
    <mergeCell ref="C65:E65"/>
    <mergeCell ref="I66:J66"/>
    <mergeCell ref="C66:E66"/>
    <mergeCell ref="I70:J70"/>
    <mergeCell ref="C70:E70"/>
    <mergeCell ref="I71:J71"/>
    <mergeCell ref="C71:E71"/>
    <mergeCell ref="I72:J72"/>
    <mergeCell ref="I67:J67"/>
    <mergeCell ref="C67:E67"/>
    <mergeCell ref="I68:J68"/>
    <mergeCell ref="C68:E68"/>
    <mergeCell ref="I69:J6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9" t="s">
        <v>6</v>
      </c>
      <c r="B1" s="249"/>
      <c r="C1" s="250"/>
      <c r="D1" s="249"/>
      <c r="E1" s="249"/>
      <c r="F1" s="249"/>
      <c r="G1" s="249"/>
    </row>
    <row r="2" spans="1:7" ht="24.75" customHeight="1">
      <c r="A2" s="79" t="s">
        <v>41</v>
      </c>
      <c r="B2" s="78"/>
      <c r="C2" s="251"/>
      <c r="D2" s="251"/>
      <c r="E2" s="251"/>
      <c r="F2" s="251"/>
      <c r="G2" s="252"/>
    </row>
    <row r="3" spans="1:7" ht="24.75" customHeight="1" hidden="1">
      <c r="A3" s="79" t="s">
        <v>7</v>
      </c>
      <c r="B3" s="78"/>
      <c r="C3" s="251"/>
      <c r="D3" s="251"/>
      <c r="E3" s="251"/>
      <c r="F3" s="251"/>
      <c r="G3" s="252"/>
    </row>
    <row r="4" spans="1:7" ht="24.75" customHeight="1" hidden="1">
      <c r="A4" s="79" t="s">
        <v>8</v>
      </c>
      <c r="B4" s="78"/>
      <c r="C4" s="251"/>
      <c r="D4" s="251"/>
      <c r="E4" s="251"/>
      <c r="F4" s="251"/>
      <c r="G4" s="252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7"/>
  <sheetViews>
    <sheetView tabSelected="1" zoomScalePageLayoutView="0" workbookViewId="0" topLeftCell="A1">
      <selection activeCell="C6" sqref="C6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3" t="s">
        <v>6</v>
      </c>
      <c r="B1" s="253"/>
      <c r="C1" s="253"/>
      <c r="D1" s="253"/>
      <c r="E1" s="253"/>
      <c r="F1" s="253"/>
      <c r="G1" s="253"/>
      <c r="AE1" t="s">
        <v>102</v>
      </c>
    </row>
    <row r="2" spans="1:31" ht="24.75" customHeight="1">
      <c r="A2" s="146" t="s">
        <v>101</v>
      </c>
      <c r="B2" s="144"/>
      <c r="C2" s="254" t="s">
        <v>358</v>
      </c>
      <c r="D2" s="255"/>
      <c r="E2" s="255"/>
      <c r="F2" s="255"/>
      <c r="G2" s="256"/>
      <c r="AE2" t="s">
        <v>103</v>
      </c>
    </row>
    <row r="3" spans="1:31" ht="24.75" customHeight="1">
      <c r="A3" s="147" t="s">
        <v>7</v>
      </c>
      <c r="B3" s="145"/>
      <c r="C3" s="257" t="s">
        <v>359</v>
      </c>
      <c r="D3" s="258"/>
      <c r="E3" s="258"/>
      <c r="F3" s="258"/>
      <c r="G3" s="259"/>
      <c r="AE3" t="s">
        <v>104</v>
      </c>
    </row>
    <row r="4" spans="1:31" ht="24.75" customHeight="1" hidden="1">
      <c r="A4" s="147" t="s">
        <v>8</v>
      </c>
      <c r="B4" s="145"/>
      <c r="C4" s="257"/>
      <c r="D4" s="258"/>
      <c r="E4" s="258"/>
      <c r="F4" s="258"/>
      <c r="G4" s="259"/>
      <c r="AE4" t="s">
        <v>105</v>
      </c>
    </row>
    <row r="5" spans="1:31" ht="12.75" hidden="1">
      <c r="A5" s="148" t="s">
        <v>106</v>
      </c>
      <c r="B5" s="149"/>
      <c r="C5" s="150"/>
      <c r="D5" s="151"/>
      <c r="E5" s="151"/>
      <c r="F5" s="151"/>
      <c r="G5" s="152"/>
      <c r="AE5" t="s">
        <v>107</v>
      </c>
    </row>
    <row r="7" spans="1:21" ht="38.25">
      <c r="A7" s="157" t="s">
        <v>108</v>
      </c>
      <c r="B7" s="158" t="s">
        <v>109</v>
      </c>
      <c r="C7" s="158" t="s">
        <v>110</v>
      </c>
      <c r="D7" s="157" t="s">
        <v>111</v>
      </c>
      <c r="E7" s="157" t="s">
        <v>112</v>
      </c>
      <c r="F7" s="153" t="s">
        <v>113</v>
      </c>
      <c r="G7" s="175" t="s">
        <v>28</v>
      </c>
      <c r="H7" s="176" t="s">
        <v>29</v>
      </c>
      <c r="I7" s="176" t="s">
        <v>114</v>
      </c>
      <c r="J7" s="176" t="s">
        <v>30</v>
      </c>
      <c r="K7" s="176" t="s">
        <v>115</v>
      </c>
      <c r="L7" s="176" t="s">
        <v>116</v>
      </c>
      <c r="M7" s="176" t="s">
        <v>117</v>
      </c>
      <c r="N7" s="176" t="s">
        <v>118</v>
      </c>
      <c r="O7" s="176" t="s">
        <v>119</v>
      </c>
      <c r="P7" s="176" t="s">
        <v>120</v>
      </c>
      <c r="Q7" s="176" t="s">
        <v>121</v>
      </c>
      <c r="R7" s="176" t="s">
        <v>122</v>
      </c>
      <c r="S7" s="176" t="s">
        <v>123</v>
      </c>
      <c r="T7" s="176" t="s">
        <v>124</v>
      </c>
      <c r="U7" s="160" t="s">
        <v>125</v>
      </c>
    </row>
    <row r="8" spans="1:31" ht="12.75">
      <c r="A8" s="177" t="s">
        <v>126</v>
      </c>
      <c r="B8" s="178" t="s">
        <v>51</v>
      </c>
      <c r="C8" s="179" t="s">
        <v>52</v>
      </c>
      <c r="D8" s="180"/>
      <c r="E8" s="181"/>
      <c r="F8" s="182"/>
      <c r="G8" s="182">
        <f>SUMIF(AE9:AE20,"&lt;&gt;NOR",G9:G20)</f>
        <v>0</v>
      </c>
      <c r="H8" s="182"/>
      <c r="I8" s="182">
        <f>SUM(I9:I20)</f>
        <v>26172.32</v>
      </c>
      <c r="J8" s="182"/>
      <c r="K8" s="182">
        <f>SUM(K9:K20)</f>
        <v>44799.03</v>
      </c>
      <c r="L8" s="182"/>
      <c r="M8" s="182">
        <f>SUM(M9:M20)</f>
        <v>0</v>
      </c>
      <c r="N8" s="159"/>
      <c r="O8" s="159">
        <f>SUM(O9:O20)</f>
        <v>2.26333</v>
      </c>
      <c r="P8" s="159"/>
      <c r="Q8" s="159">
        <f>SUM(Q9:Q20)</f>
        <v>0</v>
      </c>
      <c r="R8" s="159"/>
      <c r="S8" s="159"/>
      <c r="T8" s="177"/>
      <c r="U8" s="159">
        <f>SUM(U9:U20)</f>
        <v>91.17999999999998</v>
      </c>
      <c r="AE8" t="s">
        <v>127</v>
      </c>
    </row>
    <row r="9" spans="1:60" ht="22.5" outlineLevel="1">
      <c r="A9" s="155">
        <v>1</v>
      </c>
      <c r="B9" s="161" t="s">
        <v>128</v>
      </c>
      <c r="C9" s="190" t="s">
        <v>129</v>
      </c>
      <c r="D9" s="163" t="s">
        <v>130</v>
      </c>
      <c r="E9" s="170">
        <v>2</v>
      </c>
      <c r="F9" s="173"/>
      <c r="G9" s="173">
        <f>E9*F9</f>
        <v>0</v>
      </c>
      <c r="H9" s="173">
        <v>464.07</v>
      </c>
      <c r="I9" s="173">
        <f>ROUND(E9*H9,2)</f>
        <v>928.14</v>
      </c>
      <c r="J9" s="173">
        <v>763.9300000000001</v>
      </c>
      <c r="K9" s="173">
        <f>ROUND(E9*J9,2)</f>
        <v>1527.86</v>
      </c>
      <c r="L9" s="173">
        <v>0</v>
      </c>
      <c r="M9" s="173">
        <f>G9*(1+L9/100)</f>
        <v>0</v>
      </c>
      <c r="N9" s="164">
        <v>0.07392</v>
      </c>
      <c r="O9" s="164">
        <f>ROUND(E9*N9,5)</f>
        <v>0.14784</v>
      </c>
      <c r="P9" s="164">
        <v>0</v>
      </c>
      <c r="Q9" s="164">
        <f>ROUND(E9*P9,5)</f>
        <v>0</v>
      </c>
      <c r="R9" s="164"/>
      <c r="S9" s="164"/>
      <c r="T9" s="165">
        <v>0.777</v>
      </c>
      <c r="U9" s="164">
        <f>ROUND(E9*T9,2)</f>
        <v>1.55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131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22.5" outlineLevel="1">
      <c r="A10" s="155">
        <v>2</v>
      </c>
      <c r="B10" s="161" t="s">
        <v>132</v>
      </c>
      <c r="C10" s="190" t="s">
        <v>133</v>
      </c>
      <c r="D10" s="163" t="s">
        <v>134</v>
      </c>
      <c r="E10" s="170">
        <v>9.01</v>
      </c>
      <c r="F10" s="173"/>
      <c r="G10" s="173">
        <f aca="true" t="shared" si="0" ref="G10:G20">E10*F10</f>
        <v>0</v>
      </c>
      <c r="H10" s="173">
        <v>301.34</v>
      </c>
      <c r="I10" s="173">
        <f>ROUND(E10*H10,2)</f>
        <v>2715.07</v>
      </c>
      <c r="J10" s="173">
        <v>333.66</v>
      </c>
      <c r="K10" s="173">
        <f>ROUND(E10*J10,2)</f>
        <v>3006.28</v>
      </c>
      <c r="L10" s="173">
        <v>0</v>
      </c>
      <c r="M10" s="173">
        <f>G10*(1+L10/100)</f>
        <v>0</v>
      </c>
      <c r="N10" s="164">
        <v>0.04646</v>
      </c>
      <c r="O10" s="164">
        <f>ROUND(E10*N10,5)</f>
        <v>0.4186</v>
      </c>
      <c r="P10" s="164">
        <v>0</v>
      </c>
      <c r="Q10" s="164">
        <f>ROUND(E10*P10,5)</f>
        <v>0</v>
      </c>
      <c r="R10" s="164"/>
      <c r="S10" s="164"/>
      <c r="T10" s="165">
        <v>0.55703</v>
      </c>
      <c r="U10" s="164">
        <f>ROUND(E10*T10,2)</f>
        <v>5.02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135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12.75" outlineLevel="1">
      <c r="A11" s="155"/>
      <c r="B11" s="161"/>
      <c r="C11" s="191" t="s">
        <v>136</v>
      </c>
      <c r="D11" s="166"/>
      <c r="E11" s="171">
        <v>9.01</v>
      </c>
      <c r="F11" s="173"/>
      <c r="G11" s="173"/>
      <c r="H11" s="173"/>
      <c r="I11" s="173"/>
      <c r="J11" s="173"/>
      <c r="K11" s="173"/>
      <c r="L11" s="173"/>
      <c r="M11" s="173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137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22.5" outlineLevel="1">
      <c r="A12" s="155">
        <v>3</v>
      </c>
      <c r="B12" s="161" t="s">
        <v>138</v>
      </c>
      <c r="C12" s="190" t="s">
        <v>139</v>
      </c>
      <c r="D12" s="163" t="s">
        <v>134</v>
      </c>
      <c r="E12" s="170">
        <v>4.291</v>
      </c>
      <c r="F12" s="173"/>
      <c r="G12" s="173">
        <f t="shared" si="0"/>
        <v>0</v>
      </c>
      <c r="H12" s="173">
        <v>647.13</v>
      </c>
      <c r="I12" s="173">
        <f>ROUND(E12*H12,2)</f>
        <v>2776.83</v>
      </c>
      <c r="J12" s="173">
        <v>214.87</v>
      </c>
      <c r="K12" s="173">
        <f>ROUND(E12*J12,2)</f>
        <v>922.01</v>
      </c>
      <c r="L12" s="173">
        <v>0</v>
      </c>
      <c r="M12" s="173">
        <f>G12*(1+L12/100)</f>
        <v>0</v>
      </c>
      <c r="N12" s="164">
        <v>0.11219</v>
      </c>
      <c r="O12" s="164">
        <f>ROUND(E12*N12,5)</f>
        <v>0.48141</v>
      </c>
      <c r="P12" s="164">
        <v>0</v>
      </c>
      <c r="Q12" s="164">
        <f>ROUND(E12*P12,5)</f>
        <v>0</v>
      </c>
      <c r="R12" s="164"/>
      <c r="S12" s="164"/>
      <c r="T12" s="165">
        <v>0.55489</v>
      </c>
      <c r="U12" s="164">
        <f>ROUND(E12*T12,2)</f>
        <v>2.38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131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/>
      <c r="B13" s="161"/>
      <c r="C13" s="191" t="s">
        <v>140</v>
      </c>
      <c r="D13" s="166"/>
      <c r="E13" s="171">
        <v>4.291</v>
      </c>
      <c r="F13" s="173"/>
      <c r="G13" s="173"/>
      <c r="H13" s="173"/>
      <c r="I13" s="173"/>
      <c r="J13" s="173"/>
      <c r="K13" s="173"/>
      <c r="L13" s="173"/>
      <c r="M13" s="173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137</v>
      </c>
      <c r="AF13" s="154">
        <v>0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2.5" outlineLevel="1">
      <c r="A14" s="155">
        <v>4</v>
      </c>
      <c r="B14" s="161" t="s">
        <v>141</v>
      </c>
      <c r="C14" s="190" t="s">
        <v>142</v>
      </c>
      <c r="D14" s="163" t="s">
        <v>134</v>
      </c>
      <c r="E14" s="170">
        <v>4.03065</v>
      </c>
      <c r="F14" s="173"/>
      <c r="G14" s="173">
        <f t="shared" si="0"/>
        <v>0</v>
      </c>
      <c r="H14" s="173">
        <v>393.07</v>
      </c>
      <c r="I14" s="173">
        <f>ROUND(E14*H14,2)</f>
        <v>1584.33</v>
      </c>
      <c r="J14" s="173">
        <v>241.93</v>
      </c>
      <c r="K14" s="173">
        <f>ROUND(E14*J14,2)</f>
        <v>975.14</v>
      </c>
      <c r="L14" s="173">
        <v>0</v>
      </c>
      <c r="M14" s="173">
        <f>G14*(1+L14/100)</f>
        <v>0</v>
      </c>
      <c r="N14" s="164">
        <v>0.05654</v>
      </c>
      <c r="O14" s="164">
        <f>ROUND(E14*N14,5)</f>
        <v>0.22789</v>
      </c>
      <c r="P14" s="164">
        <v>0</v>
      </c>
      <c r="Q14" s="164">
        <f>ROUND(E14*P14,5)</f>
        <v>0</v>
      </c>
      <c r="R14" s="164"/>
      <c r="S14" s="164"/>
      <c r="T14" s="165">
        <v>0.51745</v>
      </c>
      <c r="U14" s="164">
        <f>ROUND(E14*T14,2)</f>
        <v>2.09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131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12.75" outlineLevel="1">
      <c r="A15" s="155"/>
      <c r="B15" s="161"/>
      <c r="C15" s="191" t="s">
        <v>143</v>
      </c>
      <c r="D15" s="166"/>
      <c r="E15" s="171">
        <v>4.03065</v>
      </c>
      <c r="F15" s="173"/>
      <c r="G15" s="173"/>
      <c r="H15" s="173"/>
      <c r="I15" s="173"/>
      <c r="J15" s="173"/>
      <c r="K15" s="173"/>
      <c r="L15" s="173"/>
      <c r="M15" s="173"/>
      <c r="N15" s="164"/>
      <c r="O15" s="164"/>
      <c r="P15" s="164"/>
      <c r="Q15" s="164"/>
      <c r="R15" s="164"/>
      <c r="S15" s="164"/>
      <c r="T15" s="165"/>
      <c r="U15" s="164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137</v>
      </c>
      <c r="AF15" s="154">
        <v>0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12.75" outlineLevel="1">
      <c r="A16" s="155">
        <v>5</v>
      </c>
      <c r="B16" s="161" t="s">
        <v>144</v>
      </c>
      <c r="C16" s="190" t="s">
        <v>145</v>
      </c>
      <c r="D16" s="163" t="s">
        <v>146</v>
      </c>
      <c r="E16" s="170">
        <v>2</v>
      </c>
      <c r="F16" s="173"/>
      <c r="G16" s="173">
        <f t="shared" si="0"/>
        <v>0</v>
      </c>
      <c r="H16" s="173">
        <v>439.15</v>
      </c>
      <c r="I16" s="173">
        <f>ROUND(E16*H16,2)</f>
        <v>878.3</v>
      </c>
      <c r="J16" s="173">
        <v>151.85000000000002</v>
      </c>
      <c r="K16" s="173">
        <f>ROUND(E16*J16,2)</f>
        <v>303.7</v>
      </c>
      <c r="L16" s="173">
        <v>0</v>
      </c>
      <c r="M16" s="173">
        <f>G16*(1+L16/100)</f>
        <v>0</v>
      </c>
      <c r="N16" s="164">
        <v>0.0204</v>
      </c>
      <c r="O16" s="164">
        <f>ROUND(E16*N16,5)</f>
        <v>0.0408</v>
      </c>
      <c r="P16" s="164">
        <v>0</v>
      </c>
      <c r="Q16" s="164">
        <f>ROUND(E16*P16,5)</f>
        <v>0</v>
      </c>
      <c r="R16" s="164"/>
      <c r="S16" s="164"/>
      <c r="T16" s="165">
        <v>0.24827</v>
      </c>
      <c r="U16" s="164">
        <f>ROUND(E16*T16,2)</f>
        <v>0.5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135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22.5" outlineLevel="1">
      <c r="A17" s="155">
        <v>6</v>
      </c>
      <c r="B17" s="161" t="s">
        <v>147</v>
      </c>
      <c r="C17" s="190" t="s">
        <v>148</v>
      </c>
      <c r="D17" s="163" t="s">
        <v>134</v>
      </c>
      <c r="E17" s="170">
        <v>73.326</v>
      </c>
      <c r="F17" s="173"/>
      <c r="G17" s="173">
        <f t="shared" si="0"/>
        <v>0</v>
      </c>
      <c r="H17" s="173">
        <v>213.05</v>
      </c>
      <c r="I17" s="173">
        <f>ROUND(E17*H17,2)</f>
        <v>15622.1</v>
      </c>
      <c r="J17" s="173">
        <v>482.95</v>
      </c>
      <c r="K17" s="173">
        <f>ROUND(E17*J17,2)</f>
        <v>35412.79</v>
      </c>
      <c r="L17" s="173">
        <v>0</v>
      </c>
      <c r="M17" s="173">
        <f>G17*(1+L17/100)</f>
        <v>0</v>
      </c>
      <c r="N17" s="164">
        <v>0.01215</v>
      </c>
      <c r="O17" s="164">
        <f>ROUND(E17*N17,5)</f>
        <v>0.89091</v>
      </c>
      <c r="P17" s="164">
        <v>0</v>
      </c>
      <c r="Q17" s="164">
        <f>ROUND(E17*P17,5)</f>
        <v>0</v>
      </c>
      <c r="R17" s="164"/>
      <c r="S17" s="164"/>
      <c r="T17" s="165">
        <v>1.011</v>
      </c>
      <c r="U17" s="164">
        <f>ROUND(E17*T17,2)</f>
        <v>74.13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131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22.5" outlineLevel="1">
      <c r="A18" s="155">
        <v>7</v>
      </c>
      <c r="B18" s="161" t="s">
        <v>149</v>
      </c>
      <c r="C18" s="190" t="s">
        <v>150</v>
      </c>
      <c r="D18" s="163" t="s">
        <v>134</v>
      </c>
      <c r="E18" s="170">
        <v>4.52</v>
      </c>
      <c r="F18" s="173"/>
      <c r="G18" s="173">
        <f t="shared" si="0"/>
        <v>0</v>
      </c>
      <c r="H18" s="173">
        <v>257.17</v>
      </c>
      <c r="I18" s="173">
        <f>ROUND(E18*H18,2)</f>
        <v>1162.41</v>
      </c>
      <c r="J18" s="173">
        <v>482.83</v>
      </c>
      <c r="K18" s="173">
        <f>ROUND(E18*J18,2)</f>
        <v>2182.39</v>
      </c>
      <c r="L18" s="173">
        <v>0</v>
      </c>
      <c r="M18" s="173">
        <f>G18*(1+L18/100)</f>
        <v>0</v>
      </c>
      <c r="N18" s="164">
        <v>0.01215</v>
      </c>
      <c r="O18" s="164">
        <f>ROUND(E18*N18,5)</f>
        <v>0.05492</v>
      </c>
      <c r="P18" s="164">
        <v>0</v>
      </c>
      <c r="Q18" s="164">
        <f>ROUND(E18*P18,5)</f>
        <v>0</v>
      </c>
      <c r="R18" s="164"/>
      <c r="S18" s="164"/>
      <c r="T18" s="165">
        <v>1.011</v>
      </c>
      <c r="U18" s="164">
        <f>ROUND(E18*T18,2)</f>
        <v>4.57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131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12.75" outlineLevel="1">
      <c r="A19" s="155">
        <v>8</v>
      </c>
      <c r="B19" s="161" t="s">
        <v>151</v>
      </c>
      <c r="C19" s="190" t="s">
        <v>152</v>
      </c>
      <c r="D19" s="163" t="s">
        <v>146</v>
      </c>
      <c r="E19" s="170">
        <v>1</v>
      </c>
      <c r="F19" s="173"/>
      <c r="G19" s="173">
        <f t="shared" si="0"/>
        <v>0</v>
      </c>
      <c r="H19" s="173">
        <v>5.64</v>
      </c>
      <c r="I19" s="173">
        <f>ROUND(E19*H19,2)</f>
        <v>5.64</v>
      </c>
      <c r="J19" s="173">
        <v>468.86</v>
      </c>
      <c r="K19" s="173">
        <f>ROUND(E19*J19,2)</f>
        <v>468.86</v>
      </c>
      <c r="L19" s="173">
        <v>0</v>
      </c>
      <c r="M19" s="173">
        <f>G19*(1+L19/100)</f>
        <v>0</v>
      </c>
      <c r="N19" s="164">
        <v>0.00016</v>
      </c>
      <c r="O19" s="164">
        <f>ROUND(E19*N19,5)</f>
        <v>0.00016</v>
      </c>
      <c r="P19" s="164">
        <v>0</v>
      </c>
      <c r="Q19" s="164">
        <f>ROUND(E19*P19,5)</f>
        <v>0</v>
      </c>
      <c r="R19" s="164"/>
      <c r="S19" s="164"/>
      <c r="T19" s="165">
        <v>0.94</v>
      </c>
      <c r="U19" s="164">
        <f>ROUND(E19*T19,2)</f>
        <v>0.94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131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12.75" outlineLevel="1">
      <c r="A20" s="155">
        <v>9</v>
      </c>
      <c r="B20" s="161" t="s">
        <v>153</v>
      </c>
      <c r="C20" s="190" t="s">
        <v>154</v>
      </c>
      <c r="D20" s="163" t="s">
        <v>146</v>
      </c>
      <c r="E20" s="170">
        <v>1</v>
      </c>
      <c r="F20" s="173"/>
      <c r="G20" s="173">
        <f t="shared" si="0"/>
        <v>0</v>
      </c>
      <c r="H20" s="173">
        <v>499.5</v>
      </c>
      <c r="I20" s="173">
        <f>ROUND(E20*H20,2)</f>
        <v>499.5</v>
      </c>
      <c r="J20" s="173">
        <v>0</v>
      </c>
      <c r="K20" s="173">
        <f>ROUND(E20*J20,2)</f>
        <v>0</v>
      </c>
      <c r="L20" s="173">
        <v>0</v>
      </c>
      <c r="M20" s="173">
        <f>G20*(1+L20/100)</f>
        <v>0</v>
      </c>
      <c r="N20" s="164">
        <v>0.0008</v>
      </c>
      <c r="O20" s="164">
        <f>ROUND(E20*N20,5)</f>
        <v>0.0008</v>
      </c>
      <c r="P20" s="164">
        <v>0</v>
      </c>
      <c r="Q20" s="164">
        <f>ROUND(E20*P20,5)</f>
        <v>0</v>
      </c>
      <c r="R20" s="164"/>
      <c r="S20" s="164"/>
      <c r="T20" s="165">
        <v>0</v>
      </c>
      <c r="U20" s="164">
        <f>ROUND(E20*T20,2)</f>
        <v>0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155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31" ht="12.75">
      <c r="A21" s="156" t="s">
        <v>126</v>
      </c>
      <c r="B21" s="162" t="s">
        <v>53</v>
      </c>
      <c r="C21" s="192" t="s">
        <v>54</v>
      </c>
      <c r="D21" s="167"/>
      <c r="E21" s="172"/>
      <c r="F21" s="174"/>
      <c r="G21" s="174">
        <f>SUMIF(AE22:AE37,"&lt;&gt;NOR",G22:G37)</f>
        <v>0</v>
      </c>
      <c r="H21" s="174"/>
      <c r="I21" s="174">
        <f>SUM(I22:I37)</f>
        <v>16620.02</v>
      </c>
      <c r="J21" s="174"/>
      <c r="K21" s="174">
        <f>SUM(K22:K37)</f>
        <v>85375.25999999998</v>
      </c>
      <c r="L21" s="174"/>
      <c r="M21" s="174">
        <f>SUM(M22:M37)</f>
        <v>0</v>
      </c>
      <c r="N21" s="168"/>
      <c r="O21" s="168">
        <f>SUM(O22:O37)</f>
        <v>3.52768</v>
      </c>
      <c r="P21" s="168"/>
      <c r="Q21" s="168">
        <f>SUM(Q22:Q37)</f>
        <v>0</v>
      </c>
      <c r="R21" s="168"/>
      <c r="S21" s="168"/>
      <c r="T21" s="169"/>
      <c r="U21" s="168">
        <f>SUM(U22:U37)</f>
        <v>177.73</v>
      </c>
      <c r="AE21" t="s">
        <v>127</v>
      </c>
    </row>
    <row r="22" spans="1:60" ht="12.75" outlineLevel="1">
      <c r="A22" s="155">
        <v>10</v>
      </c>
      <c r="B22" s="161" t="s">
        <v>156</v>
      </c>
      <c r="C22" s="190" t="s">
        <v>157</v>
      </c>
      <c r="D22" s="163" t="s">
        <v>134</v>
      </c>
      <c r="E22" s="170">
        <v>17.43</v>
      </c>
      <c r="F22" s="173"/>
      <c r="G22" s="173">
        <f>E22*F22</f>
        <v>0</v>
      </c>
      <c r="H22" s="173">
        <v>13.38</v>
      </c>
      <c r="I22" s="173">
        <f>ROUND(E22*H22,2)</f>
        <v>233.21</v>
      </c>
      <c r="J22" s="173">
        <v>33.62</v>
      </c>
      <c r="K22" s="173">
        <f>ROUND(E22*J22,2)</f>
        <v>586</v>
      </c>
      <c r="L22" s="173">
        <v>0</v>
      </c>
      <c r="M22" s="173">
        <f>G22*(1+L22/100)</f>
        <v>0</v>
      </c>
      <c r="N22" s="164">
        <v>4E-05</v>
      </c>
      <c r="O22" s="164">
        <f>ROUND(E22*N22,5)</f>
        <v>0.0007</v>
      </c>
      <c r="P22" s="164">
        <v>0</v>
      </c>
      <c r="Q22" s="164">
        <f>ROUND(E22*P22,5)</f>
        <v>0</v>
      </c>
      <c r="R22" s="164"/>
      <c r="S22" s="164"/>
      <c r="T22" s="165">
        <v>0.078</v>
      </c>
      <c r="U22" s="164">
        <f>ROUND(E22*T22,2)</f>
        <v>1.36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131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/>
      <c r="B23" s="161"/>
      <c r="C23" s="191" t="s">
        <v>158</v>
      </c>
      <c r="D23" s="166"/>
      <c r="E23" s="171">
        <v>17.43</v>
      </c>
      <c r="F23" s="173"/>
      <c r="G23" s="173"/>
      <c r="H23" s="173"/>
      <c r="I23" s="173"/>
      <c r="J23" s="173"/>
      <c r="K23" s="173"/>
      <c r="L23" s="173"/>
      <c r="M23" s="173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137</v>
      </c>
      <c r="AF23" s="154">
        <v>0</v>
      </c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>
        <v>11</v>
      </c>
      <c r="B24" s="161" t="s">
        <v>159</v>
      </c>
      <c r="C24" s="190" t="s">
        <v>160</v>
      </c>
      <c r="D24" s="163" t="s">
        <v>134</v>
      </c>
      <c r="E24" s="170">
        <v>204.10200000000003</v>
      </c>
      <c r="F24" s="173"/>
      <c r="G24" s="173">
        <f aca="true" t="shared" si="1" ref="G24:G37">E24*F24</f>
        <v>0</v>
      </c>
      <c r="H24" s="173">
        <v>4.75</v>
      </c>
      <c r="I24" s="173">
        <f>ROUND(E24*H24,2)</f>
        <v>969.48</v>
      </c>
      <c r="J24" s="173">
        <v>50.85</v>
      </c>
      <c r="K24" s="173">
        <f>ROUND(E24*J24,2)</f>
        <v>10378.59</v>
      </c>
      <c r="L24" s="173">
        <v>0</v>
      </c>
      <c r="M24" s="173">
        <f>G24*(1+L24/100)</f>
        <v>0</v>
      </c>
      <c r="N24" s="164">
        <v>0.00534</v>
      </c>
      <c r="O24" s="164">
        <f>ROUND(E24*N24,5)</f>
        <v>1.0899</v>
      </c>
      <c r="P24" s="164">
        <v>0</v>
      </c>
      <c r="Q24" s="164">
        <f>ROUND(E24*P24,5)</f>
        <v>0</v>
      </c>
      <c r="R24" s="164"/>
      <c r="S24" s="164"/>
      <c r="T24" s="165">
        <v>0.10855</v>
      </c>
      <c r="U24" s="164">
        <f>ROUND(E24*T24,2)</f>
        <v>22.16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131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33.75" outlineLevel="1">
      <c r="A25" s="155"/>
      <c r="B25" s="161"/>
      <c r="C25" s="191" t="s">
        <v>161</v>
      </c>
      <c r="D25" s="166"/>
      <c r="E25" s="171">
        <v>216.71</v>
      </c>
      <c r="F25" s="173"/>
      <c r="G25" s="173"/>
      <c r="H25" s="173"/>
      <c r="I25" s="173"/>
      <c r="J25" s="173"/>
      <c r="K25" s="173"/>
      <c r="L25" s="173"/>
      <c r="M25" s="173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137</v>
      </c>
      <c r="AF25" s="154">
        <v>0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/>
      <c r="B26" s="161"/>
      <c r="C26" s="191" t="s">
        <v>162</v>
      </c>
      <c r="D26" s="166"/>
      <c r="E26" s="171">
        <v>-12.608</v>
      </c>
      <c r="F26" s="173"/>
      <c r="G26" s="173"/>
      <c r="H26" s="173"/>
      <c r="I26" s="173"/>
      <c r="J26" s="173"/>
      <c r="K26" s="173"/>
      <c r="L26" s="173"/>
      <c r="M26" s="173"/>
      <c r="N26" s="164"/>
      <c r="O26" s="164"/>
      <c r="P26" s="164"/>
      <c r="Q26" s="164"/>
      <c r="R26" s="164"/>
      <c r="S26" s="164"/>
      <c r="T26" s="165"/>
      <c r="U26" s="164"/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137</v>
      </c>
      <c r="AF26" s="154">
        <v>0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22.5" outlineLevel="1">
      <c r="A27" s="155">
        <v>12</v>
      </c>
      <c r="B27" s="161" t="s">
        <v>163</v>
      </c>
      <c r="C27" s="190" t="s">
        <v>164</v>
      </c>
      <c r="D27" s="163" t="s">
        <v>134</v>
      </c>
      <c r="E27" s="170">
        <v>212.423</v>
      </c>
      <c r="F27" s="173"/>
      <c r="G27" s="173">
        <f t="shared" si="1"/>
        <v>0</v>
      </c>
      <c r="H27" s="173">
        <v>61.6</v>
      </c>
      <c r="I27" s="173">
        <f>ROUND(E27*H27,2)</f>
        <v>13085.26</v>
      </c>
      <c r="J27" s="173">
        <v>182.9</v>
      </c>
      <c r="K27" s="173">
        <f>ROUND(E27*J27,2)</f>
        <v>38852.17</v>
      </c>
      <c r="L27" s="173">
        <v>0</v>
      </c>
      <c r="M27" s="173">
        <f>G27*(1+L27/100)</f>
        <v>0</v>
      </c>
      <c r="N27" s="164">
        <v>0.00367</v>
      </c>
      <c r="O27" s="164">
        <f>ROUND(E27*N27,5)</f>
        <v>0.77959</v>
      </c>
      <c r="P27" s="164">
        <v>0</v>
      </c>
      <c r="Q27" s="164">
        <f>ROUND(E27*P27,5)</f>
        <v>0</v>
      </c>
      <c r="R27" s="164"/>
      <c r="S27" s="164"/>
      <c r="T27" s="165">
        <v>0.362</v>
      </c>
      <c r="U27" s="164">
        <f>ROUND(E27*T27,2)</f>
        <v>76.9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131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12.75" outlineLevel="1">
      <c r="A28" s="155"/>
      <c r="B28" s="161"/>
      <c r="C28" s="191" t="s">
        <v>165</v>
      </c>
      <c r="D28" s="166"/>
      <c r="E28" s="171">
        <v>212.423</v>
      </c>
      <c r="F28" s="173"/>
      <c r="G28" s="173"/>
      <c r="H28" s="173"/>
      <c r="I28" s="173"/>
      <c r="J28" s="173"/>
      <c r="K28" s="173"/>
      <c r="L28" s="173"/>
      <c r="M28" s="173"/>
      <c r="N28" s="164"/>
      <c r="O28" s="164"/>
      <c r="P28" s="164"/>
      <c r="Q28" s="164"/>
      <c r="R28" s="164"/>
      <c r="S28" s="164"/>
      <c r="T28" s="165"/>
      <c r="U28" s="164"/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137</v>
      </c>
      <c r="AF28" s="154">
        <v>0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>
        <v>13</v>
      </c>
      <c r="B29" s="161" t="s">
        <v>166</v>
      </c>
      <c r="C29" s="190" t="s">
        <v>167</v>
      </c>
      <c r="D29" s="163" t="s">
        <v>134</v>
      </c>
      <c r="E29" s="170">
        <v>212.423</v>
      </c>
      <c r="F29" s="173"/>
      <c r="G29" s="173">
        <f t="shared" si="1"/>
        <v>0</v>
      </c>
      <c r="H29" s="173">
        <v>7.26</v>
      </c>
      <c r="I29" s="173">
        <f aca="true" t="shared" si="2" ref="I29:I35">ROUND(E29*H29,2)</f>
        <v>1542.19</v>
      </c>
      <c r="J29" s="173">
        <v>151.24</v>
      </c>
      <c r="K29" s="173">
        <f aca="true" t="shared" si="3" ref="K29:K35">ROUND(E29*J29,2)</f>
        <v>32126.85</v>
      </c>
      <c r="L29" s="173">
        <v>0</v>
      </c>
      <c r="M29" s="173">
        <f aca="true" t="shared" si="4" ref="M29:M35">G29*(1+L29/100)</f>
        <v>0</v>
      </c>
      <c r="N29" s="164">
        <v>0.00635</v>
      </c>
      <c r="O29" s="164">
        <f aca="true" t="shared" si="5" ref="O29:O35">ROUND(E29*N29,5)</f>
        <v>1.34889</v>
      </c>
      <c r="P29" s="164">
        <v>0</v>
      </c>
      <c r="Q29" s="164">
        <f aca="true" t="shared" si="6" ref="Q29:Q35">ROUND(E29*P29,5)</f>
        <v>0</v>
      </c>
      <c r="R29" s="164"/>
      <c r="S29" s="164"/>
      <c r="T29" s="165">
        <v>0.319</v>
      </c>
      <c r="U29" s="164">
        <f aca="true" t="shared" si="7" ref="U29:U35">ROUND(E29*T29,2)</f>
        <v>67.76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131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22.5" outlineLevel="1">
      <c r="A30" s="196">
        <v>14</v>
      </c>
      <c r="B30" s="197" t="s">
        <v>168</v>
      </c>
      <c r="C30" s="198" t="s">
        <v>169</v>
      </c>
      <c r="D30" s="199" t="s">
        <v>134</v>
      </c>
      <c r="E30" s="200">
        <v>0</v>
      </c>
      <c r="F30" s="201"/>
      <c r="G30" s="201"/>
      <c r="H30" s="173">
        <v>13.89</v>
      </c>
      <c r="I30" s="173">
        <f t="shared" si="2"/>
        <v>0</v>
      </c>
      <c r="J30" s="173">
        <v>87.11</v>
      </c>
      <c r="K30" s="173">
        <f t="shared" si="3"/>
        <v>0</v>
      </c>
      <c r="L30" s="173">
        <v>0</v>
      </c>
      <c r="M30" s="173">
        <f t="shared" si="4"/>
        <v>0</v>
      </c>
      <c r="N30" s="164">
        <v>0.00574</v>
      </c>
      <c r="O30" s="164">
        <f t="shared" si="5"/>
        <v>0</v>
      </c>
      <c r="P30" s="164">
        <v>0</v>
      </c>
      <c r="Q30" s="164">
        <f t="shared" si="6"/>
        <v>0</v>
      </c>
      <c r="R30" s="164"/>
      <c r="S30" s="164"/>
      <c r="T30" s="165">
        <v>0.18985</v>
      </c>
      <c r="U30" s="164">
        <f t="shared" si="7"/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131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22.5" outlineLevel="1">
      <c r="A31" s="196">
        <v>15</v>
      </c>
      <c r="B31" s="197" t="s">
        <v>170</v>
      </c>
      <c r="C31" s="198" t="s">
        <v>171</v>
      </c>
      <c r="D31" s="199" t="s">
        <v>134</v>
      </c>
      <c r="E31" s="200">
        <v>0</v>
      </c>
      <c r="F31" s="201"/>
      <c r="G31" s="201"/>
      <c r="H31" s="173">
        <v>71.87</v>
      </c>
      <c r="I31" s="173">
        <f t="shared" si="2"/>
        <v>0</v>
      </c>
      <c r="J31" s="173">
        <v>242.63</v>
      </c>
      <c r="K31" s="173">
        <f t="shared" si="3"/>
        <v>0</v>
      </c>
      <c r="L31" s="173">
        <v>0</v>
      </c>
      <c r="M31" s="173">
        <f t="shared" si="4"/>
        <v>0</v>
      </c>
      <c r="N31" s="164">
        <v>0.00411</v>
      </c>
      <c r="O31" s="164">
        <f t="shared" si="5"/>
        <v>0</v>
      </c>
      <c r="P31" s="164">
        <v>0</v>
      </c>
      <c r="Q31" s="164">
        <f t="shared" si="6"/>
        <v>0</v>
      </c>
      <c r="R31" s="164"/>
      <c r="S31" s="164"/>
      <c r="T31" s="165">
        <v>0.484</v>
      </c>
      <c r="U31" s="164">
        <f t="shared" si="7"/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131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ht="12.75" outlineLevel="1">
      <c r="A32" s="196">
        <v>16</v>
      </c>
      <c r="B32" s="197" t="s">
        <v>172</v>
      </c>
      <c r="C32" s="198" t="s">
        <v>173</v>
      </c>
      <c r="D32" s="199" t="s">
        <v>134</v>
      </c>
      <c r="E32" s="200">
        <v>0</v>
      </c>
      <c r="F32" s="201"/>
      <c r="G32" s="201"/>
      <c r="H32" s="173">
        <v>37.86</v>
      </c>
      <c r="I32" s="173">
        <f t="shared" si="2"/>
        <v>0</v>
      </c>
      <c r="J32" s="173">
        <v>185.64</v>
      </c>
      <c r="K32" s="173">
        <f t="shared" si="3"/>
        <v>0</v>
      </c>
      <c r="L32" s="173">
        <v>0</v>
      </c>
      <c r="M32" s="173">
        <f t="shared" si="4"/>
        <v>0</v>
      </c>
      <c r="N32" s="164">
        <v>0.00768</v>
      </c>
      <c r="O32" s="164">
        <f t="shared" si="5"/>
        <v>0</v>
      </c>
      <c r="P32" s="164">
        <v>0</v>
      </c>
      <c r="Q32" s="164">
        <f t="shared" si="6"/>
        <v>0</v>
      </c>
      <c r="R32" s="164"/>
      <c r="S32" s="164"/>
      <c r="T32" s="165">
        <v>0.381</v>
      </c>
      <c r="U32" s="164">
        <f t="shared" si="7"/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131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12.75" outlineLevel="1">
      <c r="A33" s="155">
        <v>17</v>
      </c>
      <c r="B33" s="161" t="s">
        <v>174</v>
      </c>
      <c r="C33" s="190" t="s">
        <v>175</v>
      </c>
      <c r="D33" s="163" t="s">
        <v>134</v>
      </c>
      <c r="E33" s="170">
        <v>3.62</v>
      </c>
      <c r="F33" s="173"/>
      <c r="G33" s="173">
        <f t="shared" si="1"/>
        <v>0</v>
      </c>
      <c r="H33" s="173">
        <v>56.18</v>
      </c>
      <c r="I33" s="173">
        <f t="shared" si="2"/>
        <v>203.37</v>
      </c>
      <c r="J33" s="173">
        <v>319.82</v>
      </c>
      <c r="K33" s="173">
        <f t="shared" si="3"/>
        <v>1157.75</v>
      </c>
      <c r="L33" s="173">
        <v>0</v>
      </c>
      <c r="M33" s="173">
        <f t="shared" si="4"/>
        <v>0</v>
      </c>
      <c r="N33" s="164">
        <v>0.05369</v>
      </c>
      <c r="O33" s="164">
        <f t="shared" si="5"/>
        <v>0.19436</v>
      </c>
      <c r="P33" s="164">
        <v>0</v>
      </c>
      <c r="Q33" s="164">
        <f t="shared" si="6"/>
        <v>0</v>
      </c>
      <c r="R33" s="164"/>
      <c r="S33" s="164"/>
      <c r="T33" s="165">
        <v>1.17717</v>
      </c>
      <c r="U33" s="164">
        <f t="shared" si="7"/>
        <v>4.26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131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22.5" outlineLevel="1">
      <c r="A34" s="155">
        <v>18</v>
      </c>
      <c r="B34" s="161" t="s">
        <v>176</v>
      </c>
      <c r="C34" s="190" t="s">
        <v>177</v>
      </c>
      <c r="D34" s="163" t="s">
        <v>134</v>
      </c>
      <c r="E34" s="170">
        <v>8.95</v>
      </c>
      <c r="F34" s="173"/>
      <c r="G34" s="173">
        <f t="shared" si="1"/>
        <v>0</v>
      </c>
      <c r="H34" s="173">
        <v>4.04</v>
      </c>
      <c r="I34" s="173">
        <f t="shared" si="2"/>
        <v>36.16</v>
      </c>
      <c r="J34" s="173">
        <v>35.86</v>
      </c>
      <c r="K34" s="173">
        <f t="shared" si="3"/>
        <v>320.95</v>
      </c>
      <c r="L34" s="173">
        <v>0</v>
      </c>
      <c r="M34" s="173">
        <f t="shared" si="4"/>
        <v>0</v>
      </c>
      <c r="N34" s="164">
        <v>0.00454</v>
      </c>
      <c r="O34" s="164">
        <f t="shared" si="5"/>
        <v>0.04063</v>
      </c>
      <c r="P34" s="164">
        <v>0</v>
      </c>
      <c r="Q34" s="164">
        <f t="shared" si="6"/>
        <v>0</v>
      </c>
      <c r="R34" s="164"/>
      <c r="S34" s="164"/>
      <c r="T34" s="165">
        <v>0.08325</v>
      </c>
      <c r="U34" s="164">
        <f t="shared" si="7"/>
        <v>0.75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131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>
        <v>19</v>
      </c>
      <c r="B35" s="161" t="s">
        <v>178</v>
      </c>
      <c r="C35" s="190" t="s">
        <v>179</v>
      </c>
      <c r="D35" s="163" t="s">
        <v>180</v>
      </c>
      <c r="E35" s="170">
        <v>18.96</v>
      </c>
      <c r="F35" s="173"/>
      <c r="G35" s="173">
        <f t="shared" si="1"/>
        <v>0</v>
      </c>
      <c r="H35" s="173">
        <v>3.64</v>
      </c>
      <c r="I35" s="173">
        <f t="shared" si="2"/>
        <v>69.01</v>
      </c>
      <c r="J35" s="173">
        <v>78.26</v>
      </c>
      <c r="K35" s="173">
        <f t="shared" si="3"/>
        <v>1483.81</v>
      </c>
      <c r="L35" s="173">
        <v>0</v>
      </c>
      <c r="M35" s="173">
        <f t="shared" si="4"/>
        <v>0</v>
      </c>
      <c r="N35" s="164">
        <v>0.00371</v>
      </c>
      <c r="O35" s="164">
        <f t="shared" si="5"/>
        <v>0.07034</v>
      </c>
      <c r="P35" s="164">
        <v>0</v>
      </c>
      <c r="Q35" s="164">
        <f t="shared" si="6"/>
        <v>0</v>
      </c>
      <c r="R35" s="164"/>
      <c r="S35" s="164"/>
      <c r="T35" s="165">
        <v>0.1818</v>
      </c>
      <c r="U35" s="164">
        <f t="shared" si="7"/>
        <v>3.45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131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12.75" outlineLevel="1">
      <c r="A36" s="155"/>
      <c r="B36" s="161"/>
      <c r="C36" s="191" t="s">
        <v>181</v>
      </c>
      <c r="D36" s="166"/>
      <c r="E36" s="171">
        <v>18.96</v>
      </c>
      <c r="F36" s="173"/>
      <c r="G36" s="173"/>
      <c r="H36" s="173"/>
      <c r="I36" s="173"/>
      <c r="J36" s="173"/>
      <c r="K36" s="173"/>
      <c r="L36" s="173"/>
      <c r="M36" s="173"/>
      <c r="N36" s="164"/>
      <c r="O36" s="164"/>
      <c r="P36" s="164"/>
      <c r="Q36" s="164"/>
      <c r="R36" s="164"/>
      <c r="S36" s="164"/>
      <c r="T36" s="165"/>
      <c r="U36" s="16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137</v>
      </c>
      <c r="AF36" s="154">
        <v>0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>
        <v>20</v>
      </c>
      <c r="B37" s="161" t="s">
        <v>182</v>
      </c>
      <c r="C37" s="190" t="s">
        <v>183</v>
      </c>
      <c r="D37" s="163" t="s">
        <v>180</v>
      </c>
      <c r="E37" s="170">
        <v>21.8</v>
      </c>
      <c r="F37" s="173"/>
      <c r="G37" s="173">
        <f t="shared" si="1"/>
        <v>0</v>
      </c>
      <c r="H37" s="173">
        <v>22.08</v>
      </c>
      <c r="I37" s="173">
        <f>ROUND(E37*H37,2)</f>
        <v>481.34</v>
      </c>
      <c r="J37" s="173">
        <v>21.520000000000003</v>
      </c>
      <c r="K37" s="173">
        <f>ROUND(E37*J37,2)</f>
        <v>469.14</v>
      </c>
      <c r="L37" s="173">
        <v>0</v>
      </c>
      <c r="M37" s="173">
        <f>G37*(1+L37/100)</f>
        <v>0</v>
      </c>
      <c r="N37" s="164">
        <v>0.00015</v>
      </c>
      <c r="O37" s="164">
        <f>ROUND(E37*N37,5)</f>
        <v>0.00327</v>
      </c>
      <c r="P37" s="164">
        <v>0</v>
      </c>
      <c r="Q37" s="164">
        <f>ROUND(E37*P37,5)</f>
        <v>0</v>
      </c>
      <c r="R37" s="164"/>
      <c r="S37" s="164"/>
      <c r="T37" s="165">
        <v>0.05</v>
      </c>
      <c r="U37" s="164">
        <f>ROUND(E37*T37,2)</f>
        <v>1.09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131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31" ht="12.75">
      <c r="A38" s="156" t="s">
        <v>126</v>
      </c>
      <c r="B38" s="162" t="s">
        <v>55</v>
      </c>
      <c r="C38" s="192" t="s">
        <v>56</v>
      </c>
      <c r="D38" s="167"/>
      <c r="E38" s="172"/>
      <c r="F38" s="174"/>
      <c r="G38" s="174">
        <f>SUMIF(AE39:AE39,"&lt;&gt;NOR",G39:G39)</f>
        <v>0</v>
      </c>
      <c r="H38" s="174"/>
      <c r="I38" s="174">
        <f>SUM(I39:I39)</f>
        <v>2877.42</v>
      </c>
      <c r="J38" s="174"/>
      <c r="K38" s="174">
        <f>SUM(K39:K39)</f>
        <v>7554.3</v>
      </c>
      <c r="L38" s="174"/>
      <c r="M38" s="174">
        <f>SUM(M39:M39)</f>
        <v>0</v>
      </c>
      <c r="N38" s="168"/>
      <c r="O38" s="168">
        <f>SUM(O39:O39)</f>
        <v>0.1197</v>
      </c>
      <c r="P38" s="168"/>
      <c r="Q38" s="168">
        <f>SUM(Q39:Q39)</f>
        <v>0</v>
      </c>
      <c r="R38" s="168"/>
      <c r="S38" s="168"/>
      <c r="T38" s="169"/>
      <c r="U38" s="168">
        <f>SUM(U39:U39)</f>
        <v>16.05</v>
      </c>
      <c r="AE38" t="s">
        <v>127</v>
      </c>
    </row>
    <row r="39" spans="1:60" ht="12.75" outlineLevel="1">
      <c r="A39" s="155">
        <v>21</v>
      </c>
      <c r="B39" s="161" t="s">
        <v>184</v>
      </c>
      <c r="C39" s="190" t="s">
        <v>185</v>
      </c>
      <c r="D39" s="163" t="s">
        <v>134</v>
      </c>
      <c r="E39" s="170">
        <v>66.87</v>
      </c>
      <c r="F39" s="173"/>
      <c r="G39" s="173">
        <f>E39*F39</f>
        <v>0</v>
      </c>
      <c r="H39" s="173">
        <v>43.03</v>
      </c>
      <c r="I39" s="173">
        <f>ROUND(E39*H39,2)</f>
        <v>2877.42</v>
      </c>
      <c r="J39" s="173">
        <v>112.97</v>
      </c>
      <c r="K39" s="173">
        <f>ROUND(E39*J39,2)</f>
        <v>7554.3</v>
      </c>
      <c r="L39" s="173">
        <v>0</v>
      </c>
      <c r="M39" s="173">
        <f>G39*(1+L39/100)</f>
        <v>0</v>
      </c>
      <c r="N39" s="164">
        <v>0.00179</v>
      </c>
      <c r="O39" s="164">
        <f>ROUND(E39*N39,5)</f>
        <v>0.1197</v>
      </c>
      <c r="P39" s="164">
        <v>0</v>
      </c>
      <c r="Q39" s="164">
        <f>ROUND(E39*P39,5)</f>
        <v>0</v>
      </c>
      <c r="R39" s="164"/>
      <c r="S39" s="164"/>
      <c r="T39" s="165">
        <v>0.24</v>
      </c>
      <c r="U39" s="164">
        <f>ROUND(E39*T39,2)</f>
        <v>16.05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131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31" ht="12.75">
      <c r="A40" s="156" t="s">
        <v>126</v>
      </c>
      <c r="B40" s="162" t="s">
        <v>57</v>
      </c>
      <c r="C40" s="192" t="s">
        <v>58</v>
      </c>
      <c r="D40" s="167"/>
      <c r="E40" s="172"/>
      <c r="F40" s="174"/>
      <c r="G40" s="174">
        <f>SUMIF(AE41:AE42,"&lt;&gt;NOR",G41:G42)</f>
        <v>0</v>
      </c>
      <c r="H40" s="174"/>
      <c r="I40" s="174">
        <f>SUM(I41:I42)</f>
        <v>6681.02</v>
      </c>
      <c r="J40" s="174"/>
      <c r="K40" s="174">
        <f>SUM(K41:K42)</f>
        <v>5302.9800000000005</v>
      </c>
      <c r="L40" s="174"/>
      <c r="M40" s="174">
        <f>SUM(M41:M42)</f>
        <v>0</v>
      </c>
      <c r="N40" s="168"/>
      <c r="O40" s="168">
        <f>SUM(O41:O42)</f>
        <v>0.17702</v>
      </c>
      <c r="P40" s="168"/>
      <c r="Q40" s="168">
        <f>SUM(Q41:Q42)</f>
        <v>0</v>
      </c>
      <c r="R40" s="168"/>
      <c r="S40" s="168"/>
      <c r="T40" s="169"/>
      <c r="U40" s="168">
        <f>SUM(U41:U42)</f>
        <v>11.16</v>
      </c>
      <c r="AE40" t="s">
        <v>127</v>
      </c>
    </row>
    <row r="41" spans="1:60" ht="22.5" outlineLevel="1">
      <c r="A41" s="155">
        <v>22</v>
      </c>
      <c r="B41" s="161" t="s">
        <v>186</v>
      </c>
      <c r="C41" s="190" t="s">
        <v>187</v>
      </c>
      <c r="D41" s="163" t="s">
        <v>146</v>
      </c>
      <c r="E41" s="170">
        <v>2</v>
      </c>
      <c r="F41" s="173"/>
      <c r="G41" s="173">
        <f>E41*F41</f>
        <v>0</v>
      </c>
      <c r="H41" s="173">
        <v>1098.17</v>
      </c>
      <c r="I41" s="173">
        <f>ROUND(E41*H41,2)</f>
        <v>2196.34</v>
      </c>
      <c r="J41" s="173">
        <v>883.8299999999999</v>
      </c>
      <c r="K41" s="173">
        <f>ROUND(E41*J41,2)</f>
        <v>1767.66</v>
      </c>
      <c r="L41" s="173">
        <v>0</v>
      </c>
      <c r="M41" s="173">
        <f>G41*(1+L41/100)</f>
        <v>0</v>
      </c>
      <c r="N41" s="164">
        <v>0.02937</v>
      </c>
      <c r="O41" s="164">
        <f>ROUND(E41*N41,5)</f>
        <v>0.05874</v>
      </c>
      <c r="P41" s="164">
        <v>0</v>
      </c>
      <c r="Q41" s="164">
        <f>ROUND(E41*P41,5)</f>
        <v>0</v>
      </c>
      <c r="R41" s="164"/>
      <c r="S41" s="164"/>
      <c r="T41" s="165">
        <v>1.86</v>
      </c>
      <c r="U41" s="164">
        <f>ROUND(E41*T41,2)</f>
        <v>3.72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131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22.5" outlineLevel="1">
      <c r="A42" s="155">
        <v>23</v>
      </c>
      <c r="B42" s="161" t="s">
        <v>188</v>
      </c>
      <c r="C42" s="190" t="s">
        <v>189</v>
      </c>
      <c r="D42" s="163" t="s">
        <v>146</v>
      </c>
      <c r="E42" s="170">
        <v>4</v>
      </c>
      <c r="F42" s="173"/>
      <c r="G42" s="173">
        <f>E42*F42</f>
        <v>0</v>
      </c>
      <c r="H42" s="173">
        <v>1121.17</v>
      </c>
      <c r="I42" s="173">
        <f>ROUND(E42*H42,2)</f>
        <v>4484.68</v>
      </c>
      <c r="J42" s="173">
        <v>883.8299999999999</v>
      </c>
      <c r="K42" s="173">
        <f>ROUND(E42*J42,2)</f>
        <v>3535.32</v>
      </c>
      <c r="L42" s="173">
        <v>0</v>
      </c>
      <c r="M42" s="173">
        <f>G42*(1+L42/100)</f>
        <v>0</v>
      </c>
      <c r="N42" s="164">
        <v>0.02957</v>
      </c>
      <c r="O42" s="164">
        <f>ROUND(E42*N42,5)</f>
        <v>0.11828</v>
      </c>
      <c r="P42" s="164">
        <v>0</v>
      </c>
      <c r="Q42" s="164">
        <f>ROUND(E42*P42,5)</f>
        <v>0</v>
      </c>
      <c r="R42" s="164"/>
      <c r="S42" s="164"/>
      <c r="T42" s="165">
        <v>1.86</v>
      </c>
      <c r="U42" s="164">
        <f>ROUND(E42*T42,2)</f>
        <v>7.44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131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31" ht="12.75">
      <c r="A43" s="156" t="s">
        <v>126</v>
      </c>
      <c r="B43" s="162" t="s">
        <v>59</v>
      </c>
      <c r="C43" s="192" t="s">
        <v>60</v>
      </c>
      <c r="D43" s="167"/>
      <c r="E43" s="172"/>
      <c r="F43" s="174"/>
      <c r="G43" s="174">
        <f>SUMIF(AE44:AE44,"&lt;&gt;NOR",G44:G44)</f>
        <v>0</v>
      </c>
      <c r="H43" s="174"/>
      <c r="I43" s="174">
        <f>SUM(I44:I44)</f>
        <v>3142.22</v>
      </c>
      <c r="J43" s="174"/>
      <c r="K43" s="174">
        <f>SUM(K44:K44)</f>
        <v>5918.66</v>
      </c>
      <c r="L43" s="174"/>
      <c r="M43" s="174">
        <f>SUM(M44:M44)</f>
        <v>0</v>
      </c>
      <c r="N43" s="168"/>
      <c r="O43" s="168">
        <f>SUM(O44:O44)</f>
        <v>0.10565</v>
      </c>
      <c r="P43" s="168"/>
      <c r="Q43" s="168">
        <f>SUM(Q44:Q44)</f>
        <v>0</v>
      </c>
      <c r="R43" s="168"/>
      <c r="S43" s="168"/>
      <c r="T43" s="169"/>
      <c r="U43" s="168">
        <f>SUM(U44:U44)</f>
        <v>14.31</v>
      </c>
      <c r="AE43" t="s">
        <v>127</v>
      </c>
    </row>
    <row r="44" spans="1:60" ht="12.75" outlineLevel="1">
      <c r="A44" s="155">
        <v>24</v>
      </c>
      <c r="B44" s="161" t="s">
        <v>190</v>
      </c>
      <c r="C44" s="190" t="s">
        <v>191</v>
      </c>
      <c r="D44" s="163" t="s">
        <v>134</v>
      </c>
      <c r="E44" s="170">
        <v>66.87</v>
      </c>
      <c r="F44" s="173"/>
      <c r="G44" s="173">
        <f>E44*F44</f>
        <v>0</v>
      </c>
      <c r="H44" s="173">
        <v>46.99</v>
      </c>
      <c r="I44" s="173">
        <f>ROUND(E44*H44,2)</f>
        <v>3142.22</v>
      </c>
      <c r="J44" s="173">
        <v>88.50999999999999</v>
      </c>
      <c r="K44" s="173">
        <f>ROUND(E44*J44,2)</f>
        <v>5918.66</v>
      </c>
      <c r="L44" s="173">
        <v>0</v>
      </c>
      <c r="M44" s="173">
        <f>G44*(1+L44/100)</f>
        <v>0</v>
      </c>
      <c r="N44" s="164">
        <v>0.00158</v>
      </c>
      <c r="O44" s="164">
        <f>ROUND(E44*N44,5)</f>
        <v>0.10565</v>
      </c>
      <c r="P44" s="164">
        <v>0</v>
      </c>
      <c r="Q44" s="164">
        <f>ROUND(E44*P44,5)</f>
        <v>0</v>
      </c>
      <c r="R44" s="164"/>
      <c r="S44" s="164"/>
      <c r="T44" s="165">
        <v>0.214</v>
      </c>
      <c r="U44" s="164">
        <f>ROUND(E44*T44,2)</f>
        <v>14.31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131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31" ht="12.75">
      <c r="A45" s="156" t="s">
        <v>126</v>
      </c>
      <c r="B45" s="162" t="s">
        <v>61</v>
      </c>
      <c r="C45" s="192" t="s">
        <v>62</v>
      </c>
      <c r="D45" s="167"/>
      <c r="E45" s="172"/>
      <c r="F45" s="174"/>
      <c r="G45" s="174">
        <f>SUMIF(AE46:AE47,"&lt;&gt;NOR",G46:G47)</f>
        <v>0</v>
      </c>
      <c r="H45" s="174"/>
      <c r="I45" s="174">
        <f>SUM(I46:I47)</f>
        <v>95.62</v>
      </c>
      <c r="J45" s="174"/>
      <c r="K45" s="174">
        <f>SUM(K46:K47)</f>
        <v>7962.21</v>
      </c>
      <c r="L45" s="174"/>
      <c r="M45" s="174">
        <f>SUM(M46:M47)</f>
        <v>0</v>
      </c>
      <c r="N45" s="168"/>
      <c r="O45" s="168">
        <f>SUM(O46:O47)</f>
        <v>0.00267</v>
      </c>
      <c r="P45" s="168"/>
      <c r="Q45" s="168">
        <f>SUM(Q46:Q47)</f>
        <v>0</v>
      </c>
      <c r="R45" s="168"/>
      <c r="S45" s="168"/>
      <c r="T45" s="169"/>
      <c r="U45" s="168">
        <f>SUM(U46:U47)</f>
        <v>20.6</v>
      </c>
      <c r="AE45" t="s">
        <v>127</v>
      </c>
    </row>
    <row r="46" spans="1:60" ht="12.75" outlineLevel="1">
      <c r="A46" s="155">
        <v>25</v>
      </c>
      <c r="B46" s="161" t="s">
        <v>192</v>
      </c>
      <c r="C46" s="190" t="s">
        <v>193</v>
      </c>
      <c r="D46" s="163" t="s">
        <v>134</v>
      </c>
      <c r="E46" s="170">
        <v>66.87</v>
      </c>
      <c r="F46" s="173"/>
      <c r="G46" s="173">
        <f>E46*F46</f>
        <v>0</v>
      </c>
      <c r="H46" s="173">
        <v>1.43</v>
      </c>
      <c r="I46" s="173">
        <f>ROUND(E46*H46,2)</f>
        <v>95.62</v>
      </c>
      <c r="J46" s="173">
        <v>119.07</v>
      </c>
      <c r="K46" s="173">
        <f>ROUND(E46*J46,2)</f>
        <v>7962.21</v>
      </c>
      <c r="L46" s="173">
        <v>0</v>
      </c>
      <c r="M46" s="173">
        <f>G46*(1+L46/100)</f>
        <v>0</v>
      </c>
      <c r="N46" s="164">
        <v>4E-05</v>
      </c>
      <c r="O46" s="164">
        <f>ROUND(E46*N46,5)</f>
        <v>0.00267</v>
      </c>
      <c r="P46" s="164">
        <v>0</v>
      </c>
      <c r="Q46" s="164">
        <f>ROUND(E46*P46,5)</f>
        <v>0</v>
      </c>
      <c r="R46" s="164"/>
      <c r="S46" s="164"/>
      <c r="T46" s="165">
        <v>0.308</v>
      </c>
      <c r="U46" s="164">
        <f>ROUND(E46*T46,2)</f>
        <v>20.6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131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22.5" outlineLevel="1">
      <c r="A47" s="155"/>
      <c r="B47" s="161"/>
      <c r="C47" s="191" t="s">
        <v>194</v>
      </c>
      <c r="D47" s="166"/>
      <c r="E47" s="171">
        <v>66.87</v>
      </c>
      <c r="F47" s="173"/>
      <c r="G47" s="173"/>
      <c r="H47" s="173"/>
      <c r="I47" s="173"/>
      <c r="J47" s="173"/>
      <c r="K47" s="173"/>
      <c r="L47" s="173"/>
      <c r="M47" s="173"/>
      <c r="N47" s="164"/>
      <c r="O47" s="164"/>
      <c r="P47" s="164"/>
      <c r="Q47" s="164"/>
      <c r="R47" s="164"/>
      <c r="S47" s="164"/>
      <c r="T47" s="165"/>
      <c r="U47" s="164"/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137</v>
      </c>
      <c r="AF47" s="154">
        <v>0</v>
      </c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31" ht="12.75">
      <c r="A48" s="156" t="s">
        <v>126</v>
      </c>
      <c r="B48" s="162" t="s">
        <v>63</v>
      </c>
      <c r="C48" s="192" t="s">
        <v>64</v>
      </c>
      <c r="D48" s="167"/>
      <c r="E48" s="172"/>
      <c r="F48" s="174"/>
      <c r="G48" s="174">
        <f>SUMIF(AE49:AE57,"&lt;&gt;NOR",G49:G57)</f>
        <v>0</v>
      </c>
      <c r="H48" s="174"/>
      <c r="I48" s="174">
        <f>SUM(I49:I57)</f>
        <v>399.82</v>
      </c>
      <c r="J48" s="174"/>
      <c r="K48" s="174">
        <f>SUM(K49:K57)</f>
        <v>7212.040000000001</v>
      </c>
      <c r="L48" s="174"/>
      <c r="M48" s="174">
        <f>SUM(M49:M57)</f>
        <v>0</v>
      </c>
      <c r="N48" s="168"/>
      <c r="O48" s="168">
        <f>SUM(O49:O57)</f>
        <v>0.02421</v>
      </c>
      <c r="P48" s="168"/>
      <c r="Q48" s="168">
        <f>SUM(Q49:Q57)</f>
        <v>3.4108799999999997</v>
      </c>
      <c r="R48" s="168"/>
      <c r="S48" s="168"/>
      <c r="T48" s="169"/>
      <c r="U48" s="168">
        <f>SUM(U49:U57)</f>
        <v>25.019999999999996</v>
      </c>
      <c r="AE48" t="s">
        <v>127</v>
      </c>
    </row>
    <row r="49" spans="1:60" ht="12.75" outlineLevel="1">
      <c r="A49" s="155">
        <v>26</v>
      </c>
      <c r="B49" s="161" t="s">
        <v>195</v>
      </c>
      <c r="C49" s="190" t="s">
        <v>196</v>
      </c>
      <c r="D49" s="163" t="s">
        <v>134</v>
      </c>
      <c r="E49" s="170">
        <v>16.86725</v>
      </c>
      <c r="F49" s="173"/>
      <c r="G49" s="173">
        <f>E49*F49</f>
        <v>0</v>
      </c>
      <c r="H49" s="173">
        <v>6.11</v>
      </c>
      <c r="I49" s="173">
        <f>ROUND(E49*H49,2)</f>
        <v>103.06</v>
      </c>
      <c r="J49" s="173">
        <v>91.89</v>
      </c>
      <c r="K49" s="173">
        <f>ROUND(E49*J49,2)</f>
        <v>1549.93</v>
      </c>
      <c r="L49" s="173">
        <v>0</v>
      </c>
      <c r="M49" s="173">
        <f>G49*(1+L49/100)</f>
        <v>0</v>
      </c>
      <c r="N49" s="164">
        <v>0.00067</v>
      </c>
      <c r="O49" s="164">
        <f>ROUND(E49*N49,5)</f>
        <v>0.0113</v>
      </c>
      <c r="P49" s="164">
        <v>0.134</v>
      </c>
      <c r="Q49" s="164">
        <f>ROUND(E49*P49,5)</f>
        <v>2.26021</v>
      </c>
      <c r="R49" s="164"/>
      <c r="S49" s="164"/>
      <c r="T49" s="165">
        <v>0.58019</v>
      </c>
      <c r="U49" s="164">
        <f>ROUND(E49*T49,2)</f>
        <v>9.79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135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/>
      <c r="B50" s="161"/>
      <c r="C50" s="191" t="s">
        <v>197</v>
      </c>
      <c r="D50" s="166"/>
      <c r="E50" s="171">
        <v>16.86725</v>
      </c>
      <c r="F50" s="173"/>
      <c r="G50" s="173"/>
      <c r="H50" s="173"/>
      <c r="I50" s="173"/>
      <c r="J50" s="173"/>
      <c r="K50" s="173"/>
      <c r="L50" s="173"/>
      <c r="M50" s="173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137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22.5" outlineLevel="1">
      <c r="A51" s="155">
        <v>27</v>
      </c>
      <c r="B51" s="161" t="s">
        <v>198</v>
      </c>
      <c r="C51" s="190" t="s">
        <v>199</v>
      </c>
      <c r="D51" s="163" t="s">
        <v>134</v>
      </c>
      <c r="E51" s="170">
        <v>15.142</v>
      </c>
      <c r="F51" s="173"/>
      <c r="G51" s="173">
        <f aca="true" t="shared" si="8" ref="G51:G56">E51*F51</f>
        <v>0</v>
      </c>
      <c r="H51" s="173">
        <v>0</v>
      </c>
      <c r="I51" s="173">
        <f>ROUND(E51*H51,2)</f>
        <v>0</v>
      </c>
      <c r="J51" s="173">
        <v>89</v>
      </c>
      <c r="K51" s="173">
        <f>ROUND(E51*J51,2)</f>
        <v>1347.64</v>
      </c>
      <c r="L51" s="173">
        <v>0</v>
      </c>
      <c r="M51" s="173">
        <f>G51*(1+L51/100)</f>
        <v>0</v>
      </c>
      <c r="N51" s="164">
        <v>0</v>
      </c>
      <c r="O51" s="164">
        <f>ROUND(E51*N51,5)</f>
        <v>0</v>
      </c>
      <c r="P51" s="164">
        <v>0.02</v>
      </c>
      <c r="Q51" s="164">
        <f>ROUND(E51*P51,5)</f>
        <v>0.30284</v>
      </c>
      <c r="R51" s="164"/>
      <c r="S51" s="164"/>
      <c r="T51" s="165">
        <v>0.24</v>
      </c>
      <c r="U51" s="164">
        <f>ROUND(E51*T51,2)</f>
        <v>3.63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131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ht="12.75" outlineLevel="1">
      <c r="A52" s="155"/>
      <c r="B52" s="161"/>
      <c r="C52" s="191" t="s">
        <v>200</v>
      </c>
      <c r="D52" s="166"/>
      <c r="E52" s="171">
        <v>15.142</v>
      </c>
      <c r="F52" s="173"/>
      <c r="G52" s="173"/>
      <c r="H52" s="173"/>
      <c r="I52" s="173"/>
      <c r="J52" s="173"/>
      <c r="K52" s="173"/>
      <c r="L52" s="173"/>
      <c r="M52" s="173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137</v>
      </c>
      <c r="AF52" s="154">
        <v>0</v>
      </c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12.75" outlineLevel="1">
      <c r="A53" s="155">
        <v>28</v>
      </c>
      <c r="B53" s="161" t="s">
        <v>201</v>
      </c>
      <c r="C53" s="190" t="s">
        <v>202</v>
      </c>
      <c r="D53" s="163" t="s">
        <v>134</v>
      </c>
      <c r="E53" s="170">
        <v>8.95</v>
      </c>
      <c r="F53" s="173"/>
      <c r="G53" s="173">
        <f t="shared" si="8"/>
        <v>0</v>
      </c>
      <c r="H53" s="173">
        <v>0</v>
      </c>
      <c r="I53" s="173">
        <f>ROUND(E53*H53,2)</f>
        <v>0</v>
      </c>
      <c r="J53" s="173">
        <v>34.3</v>
      </c>
      <c r="K53" s="173">
        <f>ROUND(E53*J53,2)</f>
        <v>306.99</v>
      </c>
      <c r="L53" s="173">
        <v>0</v>
      </c>
      <c r="M53" s="173">
        <f>G53*(1+L53/100)</f>
        <v>0</v>
      </c>
      <c r="N53" s="164">
        <v>0</v>
      </c>
      <c r="O53" s="164">
        <f>ROUND(E53*N53,5)</f>
        <v>0</v>
      </c>
      <c r="P53" s="164">
        <v>0.00105</v>
      </c>
      <c r="Q53" s="164">
        <f>ROUND(E53*P53,5)</f>
        <v>0.0094</v>
      </c>
      <c r="R53" s="164"/>
      <c r="S53" s="164"/>
      <c r="T53" s="165">
        <v>0.099</v>
      </c>
      <c r="U53" s="164">
        <f>ROUND(E53*T53,2)</f>
        <v>0.89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131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12.75" outlineLevel="1">
      <c r="A54" s="155"/>
      <c r="B54" s="161"/>
      <c r="C54" s="191" t="s">
        <v>203</v>
      </c>
      <c r="D54" s="166"/>
      <c r="E54" s="171">
        <v>8.95</v>
      </c>
      <c r="F54" s="173"/>
      <c r="G54" s="173">
        <f t="shared" si="8"/>
        <v>0</v>
      </c>
      <c r="H54" s="173"/>
      <c r="I54" s="173"/>
      <c r="J54" s="173"/>
      <c r="K54" s="173"/>
      <c r="L54" s="173"/>
      <c r="M54" s="173"/>
      <c r="N54" s="164"/>
      <c r="O54" s="164"/>
      <c r="P54" s="164"/>
      <c r="Q54" s="164"/>
      <c r="R54" s="164"/>
      <c r="S54" s="164"/>
      <c r="T54" s="165"/>
      <c r="U54" s="164"/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137</v>
      </c>
      <c r="AF54" s="154">
        <v>0</v>
      </c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12.75" outlineLevel="1">
      <c r="A55" s="155">
        <v>29</v>
      </c>
      <c r="B55" s="161" t="s">
        <v>204</v>
      </c>
      <c r="C55" s="190" t="s">
        <v>205</v>
      </c>
      <c r="D55" s="163" t="s">
        <v>146</v>
      </c>
      <c r="E55" s="170">
        <v>7</v>
      </c>
      <c r="F55" s="173"/>
      <c r="G55" s="173">
        <f t="shared" si="8"/>
        <v>0</v>
      </c>
      <c r="H55" s="173">
        <v>0</v>
      </c>
      <c r="I55" s="173">
        <f>ROUND(E55*H55,2)</f>
        <v>0</v>
      </c>
      <c r="J55" s="173">
        <v>16.8</v>
      </c>
      <c r="K55" s="173">
        <f>ROUND(E55*J55,2)</f>
        <v>117.6</v>
      </c>
      <c r="L55" s="173">
        <v>0</v>
      </c>
      <c r="M55" s="173">
        <f>G55*(1+L55/100)</f>
        <v>0</v>
      </c>
      <c r="N55" s="164">
        <v>0</v>
      </c>
      <c r="O55" s="164">
        <f>ROUND(E55*N55,5)</f>
        <v>0</v>
      </c>
      <c r="P55" s="164">
        <v>0</v>
      </c>
      <c r="Q55" s="164">
        <f>ROUND(E55*P55,5)</f>
        <v>0</v>
      </c>
      <c r="R55" s="164"/>
      <c r="S55" s="164"/>
      <c r="T55" s="165">
        <v>0.05</v>
      </c>
      <c r="U55" s="164">
        <f>ROUND(E55*T55,2)</f>
        <v>0.35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131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ht="12.75" outlineLevel="1">
      <c r="A56" s="155">
        <v>30</v>
      </c>
      <c r="B56" s="161" t="s">
        <v>206</v>
      </c>
      <c r="C56" s="190" t="s">
        <v>207</v>
      </c>
      <c r="D56" s="163" t="s">
        <v>134</v>
      </c>
      <c r="E56" s="170">
        <v>11.032</v>
      </c>
      <c r="F56" s="173"/>
      <c r="G56" s="173">
        <f t="shared" si="8"/>
        <v>0</v>
      </c>
      <c r="H56" s="173">
        <v>26.9</v>
      </c>
      <c r="I56" s="173">
        <f>ROUND(E56*H56,2)</f>
        <v>296.76</v>
      </c>
      <c r="J56" s="173">
        <v>352.6</v>
      </c>
      <c r="K56" s="173">
        <f>ROUND(E56*J56,2)</f>
        <v>3889.88</v>
      </c>
      <c r="L56" s="173">
        <v>0</v>
      </c>
      <c r="M56" s="173">
        <f>G56*(1+L56/100)</f>
        <v>0</v>
      </c>
      <c r="N56" s="164">
        <v>0.00117</v>
      </c>
      <c r="O56" s="164">
        <f>ROUND(E56*N56,5)</f>
        <v>0.01291</v>
      </c>
      <c r="P56" s="164">
        <v>0.076</v>
      </c>
      <c r="Q56" s="164">
        <f>ROUND(E56*P56,5)</f>
        <v>0.83843</v>
      </c>
      <c r="R56" s="164"/>
      <c r="S56" s="164"/>
      <c r="T56" s="165">
        <v>0.939</v>
      </c>
      <c r="U56" s="164">
        <f>ROUND(E56*T56,2)</f>
        <v>10.36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131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ht="12.75" outlineLevel="1">
      <c r="A57" s="155"/>
      <c r="B57" s="161"/>
      <c r="C57" s="191" t="s">
        <v>208</v>
      </c>
      <c r="D57" s="166"/>
      <c r="E57" s="171">
        <v>11.032</v>
      </c>
      <c r="F57" s="173"/>
      <c r="G57" s="173"/>
      <c r="H57" s="173"/>
      <c r="I57" s="173"/>
      <c r="J57" s="173"/>
      <c r="K57" s="173"/>
      <c r="L57" s="173"/>
      <c r="M57" s="173"/>
      <c r="N57" s="164"/>
      <c r="O57" s="164"/>
      <c r="P57" s="164"/>
      <c r="Q57" s="164"/>
      <c r="R57" s="164"/>
      <c r="S57" s="164"/>
      <c r="T57" s="165"/>
      <c r="U57" s="164"/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137</v>
      </c>
      <c r="AF57" s="154">
        <v>0</v>
      </c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31" ht="12.75">
      <c r="A58" s="156" t="s">
        <v>126</v>
      </c>
      <c r="B58" s="162" t="s">
        <v>65</v>
      </c>
      <c r="C58" s="192" t="s">
        <v>66</v>
      </c>
      <c r="D58" s="167"/>
      <c r="E58" s="172"/>
      <c r="F58" s="174"/>
      <c r="G58" s="174">
        <f>SUMIF(AE59:AE65,"&lt;&gt;NOR",G59:G65)</f>
        <v>0</v>
      </c>
      <c r="H58" s="174"/>
      <c r="I58" s="174">
        <f>SUM(I59:I65)</f>
        <v>0</v>
      </c>
      <c r="J58" s="174"/>
      <c r="K58" s="174">
        <f>SUM(K59:K65)</f>
        <v>14347.11</v>
      </c>
      <c r="L58" s="174"/>
      <c r="M58" s="174">
        <f>SUM(M59:M65)</f>
        <v>0</v>
      </c>
      <c r="N58" s="168"/>
      <c r="O58" s="168">
        <f>SUM(O59:O65)</f>
        <v>0</v>
      </c>
      <c r="P58" s="168"/>
      <c r="Q58" s="168">
        <f>SUM(Q59:Q65)</f>
        <v>0</v>
      </c>
      <c r="R58" s="168"/>
      <c r="S58" s="168"/>
      <c r="T58" s="169"/>
      <c r="U58" s="168">
        <f>SUM(U59:U65)</f>
        <v>17.21</v>
      </c>
      <c r="AE58" t="s">
        <v>127</v>
      </c>
    </row>
    <row r="59" spans="1:60" ht="12.75" outlineLevel="1">
      <c r="A59" s="155">
        <v>31</v>
      </c>
      <c r="B59" s="161" t="s">
        <v>209</v>
      </c>
      <c r="C59" s="190" t="s">
        <v>210</v>
      </c>
      <c r="D59" s="163" t="s">
        <v>211</v>
      </c>
      <c r="E59" s="170">
        <v>3.95</v>
      </c>
      <c r="F59" s="173"/>
      <c r="G59" s="173">
        <f>E59*F59</f>
        <v>0</v>
      </c>
      <c r="H59" s="173">
        <v>0</v>
      </c>
      <c r="I59" s="173">
        <f aca="true" t="shared" si="9" ref="I59:I65">ROUND(E59*H59,2)</f>
        <v>0</v>
      </c>
      <c r="J59" s="173">
        <v>290.5</v>
      </c>
      <c r="K59" s="173">
        <f aca="true" t="shared" si="10" ref="K59:K65">ROUND(E59*J59,2)</f>
        <v>1147.48</v>
      </c>
      <c r="L59" s="173">
        <v>0</v>
      </c>
      <c r="M59" s="173">
        <f aca="true" t="shared" si="11" ref="M59:M65">G59*(1+L59/100)</f>
        <v>0</v>
      </c>
      <c r="N59" s="164">
        <v>0</v>
      </c>
      <c r="O59" s="164">
        <f aca="true" t="shared" si="12" ref="O59:O65">ROUND(E59*N59,5)</f>
        <v>0</v>
      </c>
      <c r="P59" s="164">
        <v>0</v>
      </c>
      <c r="Q59" s="164">
        <f aca="true" t="shared" si="13" ref="Q59:Q65">ROUND(E59*P59,5)</f>
        <v>0</v>
      </c>
      <c r="R59" s="164"/>
      <c r="S59" s="164"/>
      <c r="T59" s="165">
        <v>0.752</v>
      </c>
      <c r="U59" s="164">
        <f aca="true" t="shared" si="14" ref="U59:U65">ROUND(E59*T59,2)</f>
        <v>2.97</v>
      </c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131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12.75" outlineLevel="1">
      <c r="A60" s="155">
        <v>32</v>
      </c>
      <c r="B60" s="161" t="s">
        <v>212</v>
      </c>
      <c r="C60" s="190" t="s">
        <v>213</v>
      </c>
      <c r="D60" s="163" t="s">
        <v>211</v>
      </c>
      <c r="E60" s="170">
        <v>3.95</v>
      </c>
      <c r="F60" s="173"/>
      <c r="G60" s="173">
        <f aca="true" t="shared" si="15" ref="G60:G65">E60*F60</f>
        <v>0</v>
      </c>
      <c r="H60" s="173">
        <v>0</v>
      </c>
      <c r="I60" s="173">
        <f t="shared" si="9"/>
        <v>0</v>
      </c>
      <c r="J60" s="173">
        <v>139</v>
      </c>
      <c r="K60" s="173">
        <f t="shared" si="10"/>
        <v>549.05</v>
      </c>
      <c r="L60" s="173">
        <v>0</v>
      </c>
      <c r="M60" s="173">
        <f t="shared" si="11"/>
        <v>0</v>
      </c>
      <c r="N60" s="164">
        <v>0</v>
      </c>
      <c r="O60" s="164">
        <f t="shared" si="12"/>
        <v>0</v>
      </c>
      <c r="P60" s="164">
        <v>0</v>
      </c>
      <c r="Q60" s="164">
        <f t="shared" si="13"/>
        <v>0</v>
      </c>
      <c r="R60" s="164"/>
      <c r="S60" s="164"/>
      <c r="T60" s="165">
        <v>0.36</v>
      </c>
      <c r="U60" s="164">
        <f t="shared" si="14"/>
        <v>1.42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131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ht="12.75" outlineLevel="1">
      <c r="A61" s="155">
        <v>33</v>
      </c>
      <c r="B61" s="161" t="s">
        <v>214</v>
      </c>
      <c r="C61" s="190" t="s">
        <v>215</v>
      </c>
      <c r="D61" s="163" t="s">
        <v>211</v>
      </c>
      <c r="E61" s="170">
        <v>3.95</v>
      </c>
      <c r="F61" s="173"/>
      <c r="G61" s="173">
        <f t="shared" si="15"/>
        <v>0</v>
      </c>
      <c r="H61" s="173">
        <v>0</v>
      </c>
      <c r="I61" s="173">
        <f t="shared" si="9"/>
        <v>0</v>
      </c>
      <c r="J61" s="173">
        <v>677</v>
      </c>
      <c r="K61" s="173">
        <f t="shared" si="10"/>
        <v>2674.15</v>
      </c>
      <c r="L61" s="173">
        <v>0</v>
      </c>
      <c r="M61" s="173">
        <f t="shared" si="11"/>
        <v>0</v>
      </c>
      <c r="N61" s="164">
        <v>0</v>
      </c>
      <c r="O61" s="164">
        <f t="shared" si="12"/>
        <v>0</v>
      </c>
      <c r="P61" s="164">
        <v>0</v>
      </c>
      <c r="Q61" s="164">
        <f t="shared" si="13"/>
        <v>0</v>
      </c>
      <c r="R61" s="164"/>
      <c r="S61" s="164"/>
      <c r="T61" s="165">
        <v>2.009</v>
      </c>
      <c r="U61" s="164">
        <f t="shared" si="14"/>
        <v>7.94</v>
      </c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131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ht="12.75" outlineLevel="1">
      <c r="A62" s="155">
        <v>34</v>
      </c>
      <c r="B62" s="161" t="s">
        <v>216</v>
      </c>
      <c r="C62" s="190" t="s">
        <v>217</v>
      </c>
      <c r="D62" s="163" t="s">
        <v>211</v>
      </c>
      <c r="E62" s="170">
        <v>3.95</v>
      </c>
      <c r="F62" s="173"/>
      <c r="G62" s="173">
        <f t="shared" si="15"/>
        <v>0</v>
      </c>
      <c r="H62" s="173">
        <v>0</v>
      </c>
      <c r="I62" s="173">
        <f t="shared" si="9"/>
        <v>0</v>
      </c>
      <c r="J62" s="173">
        <v>323</v>
      </c>
      <c r="K62" s="173">
        <f t="shared" si="10"/>
        <v>1275.85</v>
      </c>
      <c r="L62" s="173">
        <v>0</v>
      </c>
      <c r="M62" s="173">
        <f t="shared" si="11"/>
        <v>0</v>
      </c>
      <c r="N62" s="164">
        <v>0</v>
      </c>
      <c r="O62" s="164">
        <f t="shared" si="12"/>
        <v>0</v>
      </c>
      <c r="P62" s="164">
        <v>0</v>
      </c>
      <c r="Q62" s="164">
        <f t="shared" si="13"/>
        <v>0</v>
      </c>
      <c r="R62" s="164"/>
      <c r="S62" s="164"/>
      <c r="T62" s="165">
        <v>0.959</v>
      </c>
      <c r="U62" s="164">
        <f t="shared" si="14"/>
        <v>3.79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131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ht="12.75" outlineLevel="1">
      <c r="A63" s="155">
        <v>35</v>
      </c>
      <c r="B63" s="161" t="s">
        <v>218</v>
      </c>
      <c r="C63" s="190" t="s">
        <v>219</v>
      </c>
      <c r="D63" s="163" t="s">
        <v>211</v>
      </c>
      <c r="E63" s="170">
        <v>3.95</v>
      </c>
      <c r="F63" s="173"/>
      <c r="G63" s="173">
        <f t="shared" si="15"/>
        <v>0</v>
      </c>
      <c r="H63" s="173">
        <v>0</v>
      </c>
      <c r="I63" s="173">
        <f t="shared" si="9"/>
        <v>0</v>
      </c>
      <c r="J63" s="173">
        <v>166</v>
      </c>
      <c r="K63" s="173">
        <f t="shared" si="10"/>
        <v>655.7</v>
      </c>
      <c r="L63" s="173">
        <v>0</v>
      </c>
      <c r="M63" s="173">
        <f t="shared" si="11"/>
        <v>0</v>
      </c>
      <c r="N63" s="164">
        <v>0</v>
      </c>
      <c r="O63" s="164">
        <f t="shared" si="12"/>
        <v>0</v>
      </c>
      <c r="P63" s="164">
        <v>0</v>
      </c>
      <c r="Q63" s="164">
        <f t="shared" si="13"/>
        <v>0</v>
      </c>
      <c r="R63" s="164"/>
      <c r="S63" s="164"/>
      <c r="T63" s="165">
        <v>0.277</v>
      </c>
      <c r="U63" s="164">
        <f t="shared" si="14"/>
        <v>1.09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131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12.75" outlineLevel="1">
      <c r="A64" s="155">
        <v>36</v>
      </c>
      <c r="B64" s="161" t="s">
        <v>220</v>
      </c>
      <c r="C64" s="190" t="s">
        <v>221</v>
      </c>
      <c r="D64" s="163" t="s">
        <v>211</v>
      </c>
      <c r="E64" s="170">
        <v>3.95</v>
      </c>
      <c r="F64" s="173"/>
      <c r="G64" s="173">
        <f t="shared" si="15"/>
        <v>0</v>
      </c>
      <c r="H64" s="173">
        <v>0</v>
      </c>
      <c r="I64" s="173">
        <f t="shared" si="9"/>
        <v>0</v>
      </c>
      <c r="J64" s="173">
        <v>302.5</v>
      </c>
      <c r="K64" s="173">
        <f t="shared" si="10"/>
        <v>1194.88</v>
      </c>
      <c r="L64" s="173">
        <v>0</v>
      </c>
      <c r="M64" s="173">
        <f t="shared" si="11"/>
        <v>0</v>
      </c>
      <c r="N64" s="164">
        <v>0</v>
      </c>
      <c r="O64" s="164">
        <f t="shared" si="12"/>
        <v>0</v>
      </c>
      <c r="P64" s="164">
        <v>0</v>
      </c>
      <c r="Q64" s="164">
        <f t="shared" si="13"/>
        <v>0</v>
      </c>
      <c r="R64" s="164"/>
      <c r="S64" s="164"/>
      <c r="T64" s="165">
        <v>0</v>
      </c>
      <c r="U64" s="164">
        <f t="shared" si="14"/>
        <v>0</v>
      </c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131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ht="22.5" outlineLevel="1">
      <c r="A65" s="155">
        <v>37</v>
      </c>
      <c r="B65" s="161" t="s">
        <v>222</v>
      </c>
      <c r="C65" s="190" t="s">
        <v>223</v>
      </c>
      <c r="D65" s="163" t="s">
        <v>130</v>
      </c>
      <c r="E65" s="170">
        <v>1</v>
      </c>
      <c r="F65" s="173"/>
      <c r="G65" s="173">
        <f t="shared" si="15"/>
        <v>0</v>
      </c>
      <c r="H65" s="173">
        <v>0</v>
      </c>
      <c r="I65" s="173">
        <f t="shared" si="9"/>
        <v>0</v>
      </c>
      <c r="J65" s="173">
        <v>6850</v>
      </c>
      <c r="K65" s="173">
        <f t="shared" si="10"/>
        <v>6850</v>
      </c>
      <c r="L65" s="173">
        <v>0</v>
      </c>
      <c r="M65" s="173">
        <f t="shared" si="11"/>
        <v>0</v>
      </c>
      <c r="N65" s="164">
        <v>0</v>
      </c>
      <c r="O65" s="164">
        <f t="shared" si="12"/>
        <v>0</v>
      </c>
      <c r="P65" s="164">
        <v>0</v>
      </c>
      <c r="Q65" s="164">
        <f t="shared" si="13"/>
        <v>0</v>
      </c>
      <c r="R65" s="164"/>
      <c r="S65" s="164"/>
      <c r="T65" s="165">
        <v>0</v>
      </c>
      <c r="U65" s="164">
        <f t="shared" si="14"/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131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31" ht="12.75">
      <c r="A66" s="156" t="s">
        <v>126</v>
      </c>
      <c r="B66" s="162" t="s">
        <v>67</v>
      </c>
      <c r="C66" s="192" t="s">
        <v>68</v>
      </c>
      <c r="D66" s="167"/>
      <c r="E66" s="172"/>
      <c r="F66" s="174"/>
      <c r="G66" s="174">
        <f>SUMIF(AE67:AE67,"&lt;&gt;NOR",G67:G67)</f>
        <v>0</v>
      </c>
      <c r="H66" s="174"/>
      <c r="I66" s="174">
        <f>SUM(I67:I67)</f>
        <v>0</v>
      </c>
      <c r="J66" s="174"/>
      <c r="K66" s="174">
        <f>SUM(K67:K67)</f>
        <v>10409.94</v>
      </c>
      <c r="L66" s="174"/>
      <c r="M66" s="174">
        <f>SUM(M67:M67)</f>
        <v>0</v>
      </c>
      <c r="N66" s="168"/>
      <c r="O66" s="168">
        <f>SUM(O67:O67)</f>
        <v>0</v>
      </c>
      <c r="P66" s="168"/>
      <c r="Q66" s="168">
        <f>SUM(Q67:Q67)</f>
        <v>0</v>
      </c>
      <c r="R66" s="168"/>
      <c r="S66" s="168"/>
      <c r="T66" s="169"/>
      <c r="U66" s="168">
        <f>SUM(U67:U67)</f>
        <v>23.35</v>
      </c>
      <c r="AE66" t="s">
        <v>127</v>
      </c>
    </row>
    <row r="67" spans="1:60" ht="12.75" outlineLevel="1">
      <c r="A67" s="155">
        <v>38</v>
      </c>
      <c r="B67" s="161" t="s">
        <v>224</v>
      </c>
      <c r="C67" s="190" t="s">
        <v>225</v>
      </c>
      <c r="D67" s="163" t="s">
        <v>211</v>
      </c>
      <c r="E67" s="170">
        <v>9.06</v>
      </c>
      <c r="F67" s="173"/>
      <c r="G67" s="173">
        <f>E67*F67</f>
        <v>0</v>
      </c>
      <c r="H67" s="173">
        <v>0</v>
      </c>
      <c r="I67" s="173">
        <f>ROUND(E67*H67,2)</f>
        <v>0</v>
      </c>
      <c r="J67" s="173">
        <v>1149</v>
      </c>
      <c r="K67" s="173">
        <f>ROUND(E67*J67,2)</f>
        <v>10409.94</v>
      </c>
      <c r="L67" s="173">
        <v>0</v>
      </c>
      <c r="M67" s="173">
        <f>G67*(1+L67/100)</f>
        <v>0</v>
      </c>
      <c r="N67" s="164">
        <v>0</v>
      </c>
      <c r="O67" s="164">
        <f>ROUND(E67*N67,5)</f>
        <v>0</v>
      </c>
      <c r="P67" s="164">
        <v>0</v>
      </c>
      <c r="Q67" s="164">
        <f>ROUND(E67*P67,5)</f>
        <v>0</v>
      </c>
      <c r="R67" s="164"/>
      <c r="S67" s="164"/>
      <c r="T67" s="165">
        <v>2.577</v>
      </c>
      <c r="U67" s="164">
        <f>ROUND(E67*T67,2)</f>
        <v>23.35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131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31" ht="12.75">
      <c r="A68" s="156" t="s">
        <v>126</v>
      </c>
      <c r="B68" s="162" t="s">
        <v>69</v>
      </c>
      <c r="C68" s="192" t="s">
        <v>70</v>
      </c>
      <c r="D68" s="167"/>
      <c r="E68" s="172"/>
      <c r="F68" s="174"/>
      <c r="G68" s="174">
        <f>SUMIF(AE69:AE74,"&lt;&gt;NOR",G69:G74)</f>
        <v>0</v>
      </c>
      <c r="H68" s="174"/>
      <c r="I68" s="174">
        <f>SUM(I69:I74)</f>
        <v>2290.7200000000003</v>
      </c>
      <c r="J68" s="174"/>
      <c r="K68" s="174">
        <f>SUM(K69:K74)</f>
        <v>1815.02</v>
      </c>
      <c r="L68" s="174"/>
      <c r="M68" s="174">
        <f>SUM(M69:M74)</f>
        <v>0</v>
      </c>
      <c r="N68" s="168"/>
      <c r="O68" s="168">
        <f>SUM(O69:O74)</f>
        <v>0.00988</v>
      </c>
      <c r="P68" s="168"/>
      <c r="Q68" s="168">
        <f>SUM(Q69:Q74)</f>
        <v>0</v>
      </c>
      <c r="R68" s="168"/>
      <c r="S68" s="168"/>
      <c r="T68" s="169"/>
      <c r="U68" s="168">
        <f>SUM(U69:U74)</f>
        <v>2.15</v>
      </c>
      <c r="AE68" t="s">
        <v>127</v>
      </c>
    </row>
    <row r="69" spans="1:60" ht="22.5" outlineLevel="1">
      <c r="A69" s="155">
        <v>39</v>
      </c>
      <c r="B69" s="161" t="s">
        <v>226</v>
      </c>
      <c r="C69" s="190" t="s">
        <v>227</v>
      </c>
      <c r="D69" s="163" t="s">
        <v>134</v>
      </c>
      <c r="E69" s="170">
        <v>4.88</v>
      </c>
      <c r="F69" s="173"/>
      <c r="G69" s="173">
        <f>E69*F69</f>
        <v>0</v>
      </c>
      <c r="H69" s="173">
        <v>185.81</v>
      </c>
      <c r="I69" s="173">
        <f>ROUND(E69*H69,2)</f>
        <v>906.75</v>
      </c>
      <c r="J69" s="173">
        <v>268.19</v>
      </c>
      <c r="K69" s="173">
        <f>ROUND(E69*J69,2)</f>
        <v>1308.77</v>
      </c>
      <c r="L69" s="173">
        <v>0</v>
      </c>
      <c r="M69" s="173">
        <f>G69*(1+L69/100)</f>
        <v>0</v>
      </c>
      <c r="N69" s="164">
        <v>0.00158</v>
      </c>
      <c r="O69" s="164">
        <f>ROUND(E69*N69,5)</f>
        <v>0.00771</v>
      </c>
      <c r="P69" s="164">
        <v>0</v>
      </c>
      <c r="Q69" s="164">
        <f>ROUND(E69*P69,5)</f>
        <v>0</v>
      </c>
      <c r="R69" s="164"/>
      <c r="S69" s="164"/>
      <c r="T69" s="165">
        <v>0.24</v>
      </c>
      <c r="U69" s="164">
        <f>ROUND(E69*T69,2)</f>
        <v>1.17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131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12.75" outlineLevel="1">
      <c r="A70" s="155"/>
      <c r="B70" s="161"/>
      <c r="C70" s="191" t="s">
        <v>228</v>
      </c>
      <c r="D70" s="166"/>
      <c r="E70" s="171">
        <v>4.88</v>
      </c>
      <c r="F70" s="173"/>
      <c r="G70" s="173"/>
      <c r="H70" s="173"/>
      <c r="I70" s="173"/>
      <c r="J70" s="173"/>
      <c r="K70" s="173"/>
      <c r="L70" s="173"/>
      <c r="M70" s="173"/>
      <c r="N70" s="164"/>
      <c r="O70" s="164"/>
      <c r="P70" s="164"/>
      <c r="Q70" s="164"/>
      <c r="R70" s="164"/>
      <c r="S70" s="164"/>
      <c r="T70" s="165"/>
      <c r="U70" s="164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137</v>
      </c>
      <c r="AF70" s="154">
        <v>0</v>
      </c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22.5" outlineLevel="1">
      <c r="A71" s="155">
        <v>40</v>
      </c>
      <c r="B71" s="161" t="s">
        <v>229</v>
      </c>
      <c r="C71" s="190" t="s">
        <v>230</v>
      </c>
      <c r="D71" s="163" t="s">
        <v>180</v>
      </c>
      <c r="E71" s="170">
        <v>5.970000000000001</v>
      </c>
      <c r="F71" s="173"/>
      <c r="G71" s="173">
        <f>E71*F71</f>
        <v>0</v>
      </c>
      <c r="H71" s="173">
        <v>103.6</v>
      </c>
      <c r="I71" s="173">
        <f>ROUND(E71*H71,2)</f>
        <v>618.49</v>
      </c>
      <c r="J71" s="173">
        <v>54.400000000000006</v>
      </c>
      <c r="K71" s="173">
        <f>ROUND(E71*J71,2)</f>
        <v>324.77</v>
      </c>
      <c r="L71" s="173">
        <v>0</v>
      </c>
      <c r="M71" s="173">
        <f>G71*(1+L71/100)</f>
        <v>0</v>
      </c>
      <c r="N71" s="164">
        <v>0.00029</v>
      </c>
      <c r="O71" s="164">
        <f>ROUND(E71*N71,5)</f>
        <v>0.00173</v>
      </c>
      <c r="P71" s="164">
        <v>0</v>
      </c>
      <c r="Q71" s="164">
        <f>ROUND(E71*P71,5)</f>
        <v>0</v>
      </c>
      <c r="R71" s="164"/>
      <c r="S71" s="164"/>
      <c r="T71" s="165">
        <v>0.11</v>
      </c>
      <c r="U71" s="164">
        <f>ROUND(E71*T71,2)</f>
        <v>0.66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131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ht="12.75" outlineLevel="1">
      <c r="A72" s="155"/>
      <c r="B72" s="161"/>
      <c r="C72" s="191" t="s">
        <v>231</v>
      </c>
      <c r="D72" s="166"/>
      <c r="E72" s="171">
        <v>5.97</v>
      </c>
      <c r="F72" s="173"/>
      <c r="G72" s="173"/>
      <c r="H72" s="173"/>
      <c r="I72" s="173"/>
      <c r="J72" s="173"/>
      <c r="K72" s="173"/>
      <c r="L72" s="173"/>
      <c r="M72" s="173"/>
      <c r="N72" s="164"/>
      <c r="O72" s="164"/>
      <c r="P72" s="164"/>
      <c r="Q72" s="164"/>
      <c r="R72" s="164"/>
      <c r="S72" s="164"/>
      <c r="T72" s="165"/>
      <c r="U72" s="164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137</v>
      </c>
      <c r="AF72" s="154">
        <v>0</v>
      </c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22.5" outlineLevel="1">
      <c r="A73" s="155">
        <v>41</v>
      </c>
      <c r="B73" s="161" t="s">
        <v>232</v>
      </c>
      <c r="C73" s="190" t="s">
        <v>233</v>
      </c>
      <c r="D73" s="163" t="s">
        <v>146</v>
      </c>
      <c r="E73" s="170">
        <v>4</v>
      </c>
      <c r="F73" s="173"/>
      <c r="G73" s="173">
        <f>E73*F73</f>
        <v>0</v>
      </c>
      <c r="H73" s="173">
        <v>191.37</v>
      </c>
      <c r="I73" s="173">
        <f>ROUND(E73*H73,2)</f>
        <v>765.48</v>
      </c>
      <c r="J73" s="173">
        <v>33.129999999999995</v>
      </c>
      <c r="K73" s="173">
        <f>ROUND(E73*J73,2)</f>
        <v>132.52</v>
      </c>
      <c r="L73" s="173">
        <v>0</v>
      </c>
      <c r="M73" s="173">
        <f>G73*(1+L73/100)</f>
        <v>0</v>
      </c>
      <c r="N73" s="164">
        <v>0.00011</v>
      </c>
      <c r="O73" s="164">
        <f>ROUND(E73*N73,5)</f>
        <v>0.00044</v>
      </c>
      <c r="P73" s="164">
        <v>0</v>
      </c>
      <c r="Q73" s="164">
        <f>ROUND(E73*P73,5)</f>
        <v>0</v>
      </c>
      <c r="R73" s="164"/>
      <c r="S73" s="164"/>
      <c r="T73" s="165">
        <v>0.067</v>
      </c>
      <c r="U73" s="164">
        <f>ROUND(E73*T73,2)</f>
        <v>0.27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131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ht="12.75" outlineLevel="1">
      <c r="A74" s="155">
        <v>42</v>
      </c>
      <c r="B74" s="161" t="s">
        <v>234</v>
      </c>
      <c r="C74" s="190" t="s">
        <v>235</v>
      </c>
      <c r="D74" s="163" t="s">
        <v>211</v>
      </c>
      <c r="E74" s="170">
        <v>0.03</v>
      </c>
      <c r="F74" s="173"/>
      <c r="G74" s="173">
        <f>E74*F74</f>
        <v>0</v>
      </c>
      <c r="H74" s="173">
        <v>0</v>
      </c>
      <c r="I74" s="173">
        <f>ROUND(E74*H74,2)</f>
        <v>0</v>
      </c>
      <c r="J74" s="173">
        <v>1632</v>
      </c>
      <c r="K74" s="173">
        <f>ROUND(E74*J74,2)</f>
        <v>48.96</v>
      </c>
      <c r="L74" s="173">
        <v>0</v>
      </c>
      <c r="M74" s="173">
        <f>G74*(1+L74/100)</f>
        <v>0</v>
      </c>
      <c r="N74" s="164">
        <v>0</v>
      </c>
      <c r="O74" s="164">
        <f>ROUND(E74*N74,5)</f>
        <v>0</v>
      </c>
      <c r="P74" s="164">
        <v>0</v>
      </c>
      <c r="Q74" s="164">
        <f>ROUND(E74*P74,5)</f>
        <v>0</v>
      </c>
      <c r="R74" s="164"/>
      <c r="S74" s="164"/>
      <c r="T74" s="165">
        <v>1.598</v>
      </c>
      <c r="U74" s="164">
        <f>ROUND(E74*T74,2)</f>
        <v>0.05</v>
      </c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131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31" ht="12.75">
      <c r="A75" s="156" t="s">
        <v>126</v>
      </c>
      <c r="B75" s="162" t="s">
        <v>71</v>
      </c>
      <c r="C75" s="192" t="s">
        <v>72</v>
      </c>
      <c r="D75" s="167"/>
      <c r="E75" s="172"/>
      <c r="F75" s="174"/>
      <c r="G75" s="174">
        <f>SUMIF(AE76:AE77,"&lt;&gt;NOR",G76:G77)</f>
        <v>0</v>
      </c>
      <c r="H75" s="174"/>
      <c r="I75" s="174">
        <f>SUM(I76:I77)</f>
        <v>0</v>
      </c>
      <c r="J75" s="174"/>
      <c r="K75" s="174">
        <f>SUM(K76:K77)</f>
        <v>17150</v>
      </c>
      <c r="L75" s="174"/>
      <c r="M75" s="174">
        <f>SUM(M76:M77)</f>
        <v>0</v>
      </c>
      <c r="N75" s="168"/>
      <c r="O75" s="168">
        <f>SUM(O76:O77)</f>
        <v>0</v>
      </c>
      <c r="P75" s="168"/>
      <c r="Q75" s="168">
        <f>SUM(Q76:Q77)</f>
        <v>0</v>
      </c>
      <c r="R75" s="168"/>
      <c r="S75" s="168"/>
      <c r="T75" s="169"/>
      <c r="U75" s="168">
        <f>SUM(U76:U77)</f>
        <v>0</v>
      </c>
      <c r="AE75" t="s">
        <v>127</v>
      </c>
    </row>
    <row r="76" spans="1:60" ht="12.75" outlineLevel="1">
      <c r="A76" s="155">
        <v>43</v>
      </c>
      <c r="B76" s="161" t="s">
        <v>236</v>
      </c>
      <c r="C76" s="190" t="s">
        <v>72</v>
      </c>
      <c r="D76" s="163" t="s">
        <v>237</v>
      </c>
      <c r="E76" s="170">
        <v>1</v>
      </c>
      <c r="F76" s="173"/>
      <c r="G76" s="173">
        <f>E76*F76</f>
        <v>0</v>
      </c>
      <c r="H76" s="173">
        <v>0</v>
      </c>
      <c r="I76" s="173">
        <f>ROUND(E76*H76,2)</f>
        <v>0</v>
      </c>
      <c r="J76" s="173">
        <v>14650</v>
      </c>
      <c r="K76" s="173">
        <f>ROUND(E76*J76,2)</f>
        <v>14650</v>
      </c>
      <c r="L76" s="173">
        <v>0</v>
      </c>
      <c r="M76" s="173">
        <f>G76*(1+L76/100)</f>
        <v>0</v>
      </c>
      <c r="N76" s="164">
        <v>0</v>
      </c>
      <c r="O76" s="164">
        <f>ROUND(E76*N76,5)</f>
        <v>0</v>
      </c>
      <c r="P76" s="164">
        <v>0</v>
      </c>
      <c r="Q76" s="164">
        <f>ROUND(E76*P76,5)</f>
        <v>0</v>
      </c>
      <c r="R76" s="164"/>
      <c r="S76" s="164"/>
      <c r="T76" s="165">
        <v>0</v>
      </c>
      <c r="U76" s="164">
        <f>ROUND(E76*T76,2)</f>
        <v>0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131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ht="12.75" outlineLevel="1">
      <c r="A77" s="155">
        <v>44</v>
      </c>
      <c r="B77" s="161" t="s">
        <v>238</v>
      </c>
      <c r="C77" s="190" t="s">
        <v>239</v>
      </c>
      <c r="D77" s="163" t="s">
        <v>237</v>
      </c>
      <c r="E77" s="170">
        <v>1</v>
      </c>
      <c r="F77" s="173"/>
      <c r="G77" s="173">
        <f>E77*F77</f>
        <v>0</v>
      </c>
      <c r="H77" s="173">
        <v>0</v>
      </c>
      <c r="I77" s="173">
        <f>ROUND(E77*H77,2)</f>
        <v>0</v>
      </c>
      <c r="J77" s="173">
        <v>2500</v>
      </c>
      <c r="K77" s="173">
        <f>ROUND(E77*J77,2)</f>
        <v>2500</v>
      </c>
      <c r="L77" s="173">
        <v>0</v>
      </c>
      <c r="M77" s="173">
        <f>G77*(1+L77/100)</f>
        <v>0</v>
      </c>
      <c r="N77" s="164">
        <v>0</v>
      </c>
      <c r="O77" s="164">
        <f>ROUND(E77*N77,5)</f>
        <v>0</v>
      </c>
      <c r="P77" s="164">
        <v>0</v>
      </c>
      <c r="Q77" s="164">
        <f>ROUND(E77*P77,5)</f>
        <v>0</v>
      </c>
      <c r="R77" s="164"/>
      <c r="S77" s="164"/>
      <c r="T77" s="165">
        <v>0</v>
      </c>
      <c r="U77" s="164">
        <f>ROUND(E77*T77,2)</f>
        <v>0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131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31" ht="12.75">
      <c r="A78" s="156" t="s">
        <v>126</v>
      </c>
      <c r="B78" s="162" t="s">
        <v>73</v>
      </c>
      <c r="C78" s="192" t="s">
        <v>74</v>
      </c>
      <c r="D78" s="167"/>
      <c r="E78" s="172"/>
      <c r="F78" s="174"/>
      <c r="G78" s="174">
        <f>SUMIF(AE79:AE80,"&lt;&gt;NOR",G79:G80)</f>
        <v>0</v>
      </c>
      <c r="H78" s="174"/>
      <c r="I78" s="174">
        <f>SUM(I79:I80)</f>
        <v>0</v>
      </c>
      <c r="J78" s="174"/>
      <c r="K78" s="174">
        <f>SUM(K79:K80)</f>
        <v>24700</v>
      </c>
      <c r="L78" s="174"/>
      <c r="M78" s="174">
        <f>SUM(M79:M80)</f>
        <v>0</v>
      </c>
      <c r="N78" s="168"/>
      <c r="O78" s="168">
        <f>SUM(O79:O80)</f>
        <v>0</v>
      </c>
      <c r="P78" s="168"/>
      <c r="Q78" s="168">
        <f>SUM(Q79:Q80)</f>
        <v>0</v>
      </c>
      <c r="R78" s="168"/>
      <c r="S78" s="168"/>
      <c r="T78" s="169"/>
      <c r="U78" s="168">
        <f>SUM(U79:U80)</f>
        <v>0</v>
      </c>
      <c r="AE78" t="s">
        <v>127</v>
      </c>
    </row>
    <row r="79" spans="1:60" ht="12.75" outlineLevel="1">
      <c r="A79" s="155">
        <v>45</v>
      </c>
      <c r="B79" s="161" t="s">
        <v>240</v>
      </c>
      <c r="C79" s="190" t="s">
        <v>74</v>
      </c>
      <c r="D79" s="163" t="s">
        <v>237</v>
      </c>
      <c r="E79" s="170">
        <v>1</v>
      </c>
      <c r="F79" s="173"/>
      <c r="G79" s="173">
        <f>E79*F79</f>
        <v>0</v>
      </c>
      <c r="H79" s="173">
        <v>0</v>
      </c>
      <c r="I79" s="173">
        <f>ROUND(E79*H79,2)</f>
        <v>0</v>
      </c>
      <c r="J79" s="173">
        <v>21200</v>
      </c>
      <c r="K79" s="173">
        <f>ROUND(E79*J79,2)</f>
        <v>21200</v>
      </c>
      <c r="L79" s="173">
        <v>0</v>
      </c>
      <c r="M79" s="173">
        <f>G79*(1+L79/100)</f>
        <v>0</v>
      </c>
      <c r="N79" s="164">
        <v>0</v>
      </c>
      <c r="O79" s="164">
        <f>ROUND(E79*N79,5)</f>
        <v>0</v>
      </c>
      <c r="P79" s="164">
        <v>0</v>
      </c>
      <c r="Q79" s="164">
        <f>ROUND(E79*P79,5)</f>
        <v>0</v>
      </c>
      <c r="R79" s="164"/>
      <c r="S79" s="164"/>
      <c r="T79" s="165">
        <v>0</v>
      </c>
      <c r="U79" s="164">
        <f>ROUND(E79*T79,2)</f>
        <v>0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131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12.75" outlineLevel="1">
      <c r="A80" s="155">
        <v>46</v>
      </c>
      <c r="B80" s="161" t="s">
        <v>241</v>
      </c>
      <c r="C80" s="190" t="s">
        <v>242</v>
      </c>
      <c r="D80" s="163" t="s">
        <v>237</v>
      </c>
      <c r="E80" s="170">
        <v>1</v>
      </c>
      <c r="F80" s="173"/>
      <c r="G80" s="173">
        <f>E80*F80</f>
        <v>0</v>
      </c>
      <c r="H80" s="173">
        <v>0</v>
      </c>
      <c r="I80" s="173">
        <f>ROUND(E80*H80,2)</f>
        <v>0</v>
      </c>
      <c r="J80" s="173">
        <v>3500</v>
      </c>
      <c r="K80" s="173">
        <f>ROUND(E80*J80,2)</f>
        <v>3500</v>
      </c>
      <c r="L80" s="173">
        <v>0</v>
      </c>
      <c r="M80" s="173">
        <f>G80*(1+L80/100)</f>
        <v>0</v>
      </c>
      <c r="N80" s="164">
        <v>0</v>
      </c>
      <c r="O80" s="164">
        <f>ROUND(E80*N80,5)</f>
        <v>0</v>
      </c>
      <c r="P80" s="164">
        <v>0</v>
      </c>
      <c r="Q80" s="164">
        <f>ROUND(E80*P80,5)</f>
        <v>0</v>
      </c>
      <c r="R80" s="164"/>
      <c r="S80" s="164"/>
      <c r="T80" s="165">
        <v>0</v>
      </c>
      <c r="U80" s="164">
        <f>ROUND(E80*T80,2)</f>
        <v>0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131</v>
      </c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31" ht="12.75">
      <c r="A81" s="156" t="s">
        <v>126</v>
      </c>
      <c r="B81" s="162" t="s">
        <v>75</v>
      </c>
      <c r="C81" s="192" t="s">
        <v>76</v>
      </c>
      <c r="D81" s="167"/>
      <c r="E81" s="172"/>
      <c r="F81" s="174"/>
      <c r="G81" s="174">
        <f>SUMIF(AE82:AE98,"&lt;&gt;NOR",G82:G98)</f>
        <v>0</v>
      </c>
      <c r="H81" s="174"/>
      <c r="I81" s="174">
        <f>SUM(I82:I98)</f>
        <v>37685.58</v>
      </c>
      <c r="J81" s="174"/>
      <c r="K81" s="174">
        <f>SUM(K82:K98)</f>
        <v>9070.87</v>
      </c>
      <c r="L81" s="174"/>
      <c r="M81" s="174">
        <f>SUM(M82:M98)</f>
        <v>0</v>
      </c>
      <c r="N81" s="168"/>
      <c r="O81" s="168">
        <f>SUM(O82:O98)</f>
        <v>0.09666</v>
      </c>
      <c r="P81" s="168"/>
      <c r="Q81" s="168">
        <f>SUM(Q82:Q98)</f>
        <v>0.1854</v>
      </c>
      <c r="R81" s="168"/>
      <c r="S81" s="168"/>
      <c r="T81" s="169"/>
      <c r="U81" s="168">
        <f>SUM(U82:U98)</f>
        <v>18.78</v>
      </c>
      <c r="AE81" t="s">
        <v>127</v>
      </c>
    </row>
    <row r="82" spans="1:60" ht="12.75" outlineLevel="1">
      <c r="A82" s="155">
        <v>47</v>
      </c>
      <c r="B82" s="161" t="s">
        <v>243</v>
      </c>
      <c r="C82" s="190" t="s">
        <v>244</v>
      </c>
      <c r="D82" s="163" t="s">
        <v>146</v>
      </c>
      <c r="E82" s="170">
        <v>1</v>
      </c>
      <c r="F82" s="173"/>
      <c r="G82" s="173">
        <f>E82*F82</f>
        <v>0</v>
      </c>
      <c r="H82" s="173">
        <v>0</v>
      </c>
      <c r="I82" s="173">
        <f aca="true" t="shared" si="16" ref="I82:I98">ROUND(E82*H82,2)</f>
        <v>0</v>
      </c>
      <c r="J82" s="173">
        <v>349.5</v>
      </c>
      <c r="K82" s="173">
        <f aca="true" t="shared" si="17" ref="K82:K98">ROUND(E82*J82,2)</f>
        <v>349.5</v>
      </c>
      <c r="L82" s="173">
        <v>0</v>
      </c>
      <c r="M82" s="173">
        <f aca="true" t="shared" si="18" ref="M82:M98">G82*(1+L82/100)</f>
        <v>0</v>
      </c>
      <c r="N82" s="164">
        <v>0</v>
      </c>
      <c r="O82" s="164">
        <f aca="true" t="shared" si="19" ref="O82:O98">ROUND(E82*N82,5)</f>
        <v>0</v>
      </c>
      <c r="P82" s="164">
        <v>0.03187</v>
      </c>
      <c r="Q82" s="164">
        <f aca="true" t="shared" si="20" ref="Q82:Q98">ROUND(E82*P82,5)</f>
        <v>0.03187</v>
      </c>
      <c r="R82" s="164"/>
      <c r="S82" s="164"/>
      <c r="T82" s="165">
        <v>0.89376</v>
      </c>
      <c r="U82" s="164">
        <f aca="true" t="shared" si="21" ref="U82:U98">ROUND(E82*T82,2)</f>
        <v>0.89</v>
      </c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135</v>
      </c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ht="12.75" outlineLevel="1">
      <c r="A83" s="155">
        <v>48</v>
      </c>
      <c r="B83" s="161" t="s">
        <v>245</v>
      </c>
      <c r="C83" s="190" t="s">
        <v>246</v>
      </c>
      <c r="D83" s="163" t="s">
        <v>247</v>
      </c>
      <c r="E83" s="170">
        <v>1</v>
      </c>
      <c r="F83" s="173"/>
      <c r="G83" s="173">
        <f aca="true" t="shared" si="22" ref="G83:G98">E83*F83</f>
        <v>0</v>
      </c>
      <c r="H83" s="173">
        <v>0</v>
      </c>
      <c r="I83" s="173">
        <f t="shared" si="16"/>
        <v>0</v>
      </c>
      <c r="J83" s="173">
        <v>519</v>
      </c>
      <c r="K83" s="173">
        <f t="shared" si="17"/>
        <v>519</v>
      </c>
      <c r="L83" s="173">
        <v>0</v>
      </c>
      <c r="M83" s="173">
        <f t="shared" si="18"/>
        <v>0</v>
      </c>
      <c r="N83" s="164">
        <v>0</v>
      </c>
      <c r="O83" s="164">
        <f t="shared" si="19"/>
        <v>0</v>
      </c>
      <c r="P83" s="164">
        <v>0.125</v>
      </c>
      <c r="Q83" s="164">
        <f t="shared" si="20"/>
        <v>0.125</v>
      </c>
      <c r="R83" s="164"/>
      <c r="S83" s="164"/>
      <c r="T83" s="165">
        <v>1.15</v>
      </c>
      <c r="U83" s="164">
        <f t="shared" si="21"/>
        <v>1.15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131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ht="12.75" outlineLevel="1">
      <c r="A84" s="155">
        <v>49</v>
      </c>
      <c r="B84" s="161" t="s">
        <v>248</v>
      </c>
      <c r="C84" s="190" t="s">
        <v>249</v>
      </c>
      <c r="D84" s="163" t="s">
        <v>247</v>
      </c>
      <c r="E84" s="170">
        <v>1</v>
      </c>
      <c r="F84" s="173"/>
      <c r="G84" s="173">
        <f t="shared" si="22"/>
        <v>0</v>
      </c>
      <c r="H84" s="173">
        <v>0</v>
      </c>
      <c r="I84" s="173">
        <f t="shared" si="16"/>
        <v>0</v>
      </c>
      <c r="J84" s="173">
        <v>228.5</v>
      </c>
      <c r="K84" s="173">
        <f t="shared" si="17"/>
        <v>228.5</v>
      </c>
      <c r="L84" s="173">
        <v>0</v>
      </c>
      <c r="M84" s="173">
        <f t="shared" si="18"/>
        <v>0</v>
      </c>
      <c r="N84" s="164">
        <v>0</v>
      </c>
      <c r="O84" s="164">
        <f t="shared" si="19"/>
        <v>0</v>
      </c>
      <c r="P84" s="164">
        <v>0.01933</v>
      </c>
      <c r="Q84" s="164">
        <f t="shared" si="20"/>
        <v>0.01933</v>
      </c>
      <c r="R84" s="164"/>
      <c r="S84" s="164"/>
      <c r="T84" s="165">
        <v>0.59</v>
      </c>
      <c r="U84" s="164">
        <f t="shared" si="21"/>
        <v>0.59</v>
      </c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131</v>
      </c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ht="12.75" outlineLevel="1">
      <c r="A85" s="155">
        <v>50</v>
      </c>
      <c r="B85" s="161" t="s">
        <v>250</v>
      </c>
      <c r="C85" s="190" t="s">
        <v>251</v>
      </c>
      <c r="D85" s="163" t="s">
        <v>247</v>
      </c>
      <c r="E85" s="170">
        <v>1</v>
      </c>
      <c r="F85" s="173"/>
      <c r="G85" s="173">
        <f t="shared" si="22"/>
        <v>0</v>
      </c>
      <c r="H85" s="173">
        <v>0</v>
      </c>
      <c r="I85" s="173">
        <f t="shared" si="16"/>
        <v>0</v>
      </c>
      <c r="J85" s="173">
        <v>180</v>
      </c>
      <c r="K85" s="173">
        <f t="shared" si="17"/>
        <v>180</v>
      </c>
      <c r="L85" s="173">
        <v>0</v>
      </c>
      <c r="M85" s="173">
        <f t="shared" si="18"/>
        <v>0</v>
      </c>
      <c r="N85" s="164">
        <v>0</v>
      </c>
      <c r="O85" s="164">
        <f t="shared" si="19"/>
        <v>0</v>
      </c>
      <c r="P85" s="164">
        <v>0.0092</v>
      </c>
      <c r="Q85" s="164">
        <f t="shared" si="20"/>
        <v>0.0092</v>
      </c>
      <c r="R85" s="164"/>
      <c r="S85" s="164"/>
      <c r="T85" s="165">
        <v>0.465</v>
      </c>
      <c r="U85" s="164">
        <f t="shared" si="21"/>
        <v>0.47</v>
      </c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131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ht="12.75" outlineLevel="1">
      <c r="A86" s="155">
        <v>51</v>
      </c>
      <c r="B86" s="161" t="s">
        <v>252</v>
      </c>
      <c r="C86" s="190" t="s">
        <v>253</v>
      </c>
      <c r="D86" s="163" t="s">
        <v>146</v>
      </c>
      <c r="E86" s="170">
        <v>1</v>
      </c>
      <c r="F86" s="173"/>
      <c r="G86" s="173">
        <f t="shared" si="22"/>
        <v>0</v>
      </c>
      <c r="H86" s="173">
        <v>848.01</v>
      </c>
      <c r="I86" s="173">
        <f t="shared" si="16"/>
        <v>848.01</v>
      </c>
      <c r="J86" s="173">
        <v>4346.99</v>
      </c>
      <c r="K86" s="173">
        <f t="shared" si="17"/>
        <v>4346.99</v>
      </c>
      <c r="L86" s="173">
        <v>0</v>
      </c>
      <c r="M86" s="173">
        <f t="shared" si="18"/>
        <v>0</v>
      </c>
      <c r="N86" s="164">
        <v>0.00157</v>
      </c>
      <c r="O86" s="164">
        <f t="shared" si="19"/>
        <v>0.00157</v>
      </c>
      <c r="P86" s="164">
        <v>0</v>
      </c>
      <c r="Q86" s="164">
        <f t="shared" si="20"/>
        <v>0</v>
      </c>
      <c r="R86" s="164"/>
      <c r="S86" s="164"/>
      <c r="T86" s="165">
        <v>8.79047</v>
      </c>
      <c r="U86" s="164">
        <f t="shared" si="21"/>
        <v>8.79</v>
      </c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135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ht="12.75" outlineLevel="1">
      <c r="A87" s="155">
        <v>52</v>
      </c>
      <c r="B87" s="161" t="s">
        <v>254</v>
      </c>
      <c r="C87" s="190" t="s">
        <v>255</v>
      </c>
      <c r="D87" s="163" t="s">
        <v>146</v>
      </c>
      <c r="E87" s="170">
        <v>1</v>
      </c>
      <c r="F87" s="173"/>
      <c r="G87" s="173">
        <f t="shared" si="22"/>
        <v>0</v>
      </c>
      <c r="H87" s="173">
        <v>636.05</v>
      </c>
      <c r="I87" s="173">
        <f t="shared" si="16"/>
        <v>636.05</v>
      </c>
      <c r="J87" s="173">
        <v>1247.95</v>
      </c>
      <c r="K87" s="173">
        <f t="shared" si="17"/>
        <v>1247.95</v>
      </c>
      <c r="L87" s="173">
        <v>0</v>
      </c>
      <c r="M87" s="173">
        <f t="shared" si="18"/>
        <v>0</v>
      </c>
      <c r="N87" s="164">
        <v>0.00318</v>
      </c>
      <c r="O87" s="164">
        <f t="shared" si="19"/>
        <v>0.00318</v>
      </c>
      <c r="P87" s="164">
        <v>0</v>
      </c>
      <c r="Q87" s="164">
        <f t="shared" si="20"/>
        <v>0</v>
      </c>
      <c r="R87" s="164"/>
      <c r="S87" s="164"/>
      <c r="T87" s="165">
        <v>2.5339</v>
      </c>
      <c r="U87" s="164">
        <f t="shared" si="21"/>
        <v>2.53</v>
      </c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135</v>
      </c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ht="12.75" outlineLevel="1">
      <c r="A88" s="155">
        <v>53</v>
      </c>
      <c r="B88" s="161" t="s">
        <v>256</v>
      </c>
      <c r="C88" s="190" t="s">
        <v>257</v>
      </c>
      <c r="D88" s="163" t="s">
        <v>247</v>
      </c>
      <c r="E88" s="170">
        <v>1</v>
      </c>
      <c r="F88" s="173"/>
      <c r="G88" s="173">
        <f t="shared" si="22"/>
        <v>0</v>
      </c>
      <c r="H88" s="173">
        <v>135.46</v>
      </c>
      <c r="I88" s="173">
        <f t="shared" si="16"/>
        <v>135.46</v>
      </c>
      <c r="J88" s="173">
        <v>1307.54</v>
      </c>
      <c r="K88" s="173">
        <f t="shared" si="17"/>
        <v>1307.54</v>
      </c>
      <c r="L88" s="173">
        <v>0</v>
      </c>
      <c r="M88" s="173">
        <f t="shared" si="18"/>
        <v>0</v>
      </c>
      <c r="N88" s="164">
        <v>0.00165</v>
      </c>
      <c r="O88" s="164">
        <f t="shared" si="19"/>
        <v>0.00165</v>
      </c>
      <c r="P88" s="164">
        <v>0</v>
      </c>
      <c r="Q88" s="164">
        <f t="shared" si="20"/>
        <v>0</v>
      </c>
      <c r="R88" s="164"/>
      <c r="S88" s="164"/>
      <c r="T88" s="165">
        <v>2.521</v>
      </c>
      <c r="U88" s="164">
        <f t="shared" si="21"/>
        <v>2.52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131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ht="12.75" outlineLevel="1">
      <c r="A89" s="155">
        <v>54</v>
      </c>
      <c r="B89" s="161" t="s">
        <v>258</v>
      </c>
      <c r="C89" s="190" t="s">
        <v>259</v>
      </c>
      <c r="D89" s="163" t="s">
        <v>247</v>
      </c>
      <c r="E89" s="170">
        <v>1</v>
      </c>
      <c r="F89" s="173"/>
      <c r="G89" s="173">
        <f t="shared" si="22"/>
        <v>0</v>
      </c>
      <c r="H89" s="173">
        <v>107.97</v>
      </c>
      <c r="I89" s="173">
        <f t="shared" si="16"/>
        <v>107.97</v>
      </c>
      <c r="J89" s="173">
        <v>296.53</v>
      </c>
      <c r="K89" s="173">
        <f t="shared" si="17"/>
        <v>296.53</v>
      </c>
      <c r="L89" s="173">
        <v>0</v>
      </c>
      <c r="M89" s="173">
        <f t="shared" si="18"/>
        <v>0</v>
      </c>
      <c r="N89" s="164">
        <v>0.00018</v>
      </c>
      <c r="O89" s="164">
        <f t="shared" si="19"/>
        <v>0.00018</v>
      </c>
      <c r="P89" s="164">
        <v>0</v>
      </c>
      <c r="Q89" s="164">
        <f t="shared" si="20"/>
        <v>0</v>
      </c>
      <c r="R89" s="164"/>
      <c r="S89" s="164"/>
      <c r="T89" s="165">
        <v>0.6</v>
      </c>
      <c r="U89" s="164">
        <f t="shared" si="21"/>
        <v>0.6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131</v>
      </c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ht="12.75" outlineLevel="1">
      <c r="A90" s="155">
        <v>55</v>
      </c>
      <c r="B90" s="161" t="s">
        <v>260</v>
      </c>
      <c r="C90" s="190" t="s">
        <v>261</v>
      </c>
      <c r="D90" s="163" t="s">
        <v>146</v>
      </c>
      <c r="E90" s="170">
        <v>1</v>
      </c>
      <c r="F90" s="173"/>
      <c r="G90" s="173">
        <f t="shared" si="22"/>
        <v>0</v>
      </c>
      <c r="H90" s="173">
        <v>108.09</v>
      </c>
      <c r="I90" s="173">
        <f t="shared" si="16"/>
        <v>108.09</v>
      </c>
      <c r="J90" s="173">
        <v>235.41</v>
      </c>
      <c r="K90" s="173">
        <f t="shared" si="17"/>
        <v>235.41</v>
      </c>
      <c r="L90" s="173">
        <v>0</v>
      </c>
      <c r="M90" s="173">
        <f t="shared" si="18"/>
        <v>0</v>
      </c>
      <c r="N90" s="164">
        <v>0.00018</v>
      </c>
      <c r="O90" s="164">
        <f t="shared" si="19"/>
        <v>0.00018</v>
      </c>
      <c r="P90" s="164">
        <v>0</v>
      </c>
      <c r="Q90" s="164">
        <f t="shared" si="20"/>
        <v>0</v>
      </c>
      <c r="R90" s="164"/>
      <c r="S90" s="164"/>
      <c r="T90" s="165">
        <v>0.476</v>
      </c>
      <c r="U90" s="164">
        <f t="shared" si="21"/>
        <v>0.48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131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ht="12.75" outlineLevel="1">
      <c r="A91" s="155">
        <v>56</v>
      </c>
      <c r="B91" s="161" t="s">
        <v>262</v>
      </c>
      <c r="C91" s="190" t="s">
        <v>263</v>
      </c>
      <c r="D91" s="163" t="s">
        <v>146</v>
      </c>
      <c r="E91" s="170">
        <v>1</v>
      </c>
      <c r="F91" s="173"/>
      <c r="G91" s="173">
        <f t="shared" si="22"/>
        <v>0</v>
      </c>
      <c r="H91" s="173">
        <v>13010</v>
      </c>
      <c r="I91" s="173">
        <f t="shared" si="16"/>
        <v>13010</v>
      </c>
      <c r="J91" s="173">
        <v>0</v>
      </c>
      <c r="K91" s="173">
        <f t="shared" si="17"/>
        <v>0</v>
      </c>
      <c r="L91" s="173">
        <v>0</v>
      </c>
      <c r="M91" s="173">
        <f t="shared" si="18"/>
        <v>0</v>
      </c>
      <c r="N91" s="164">
        <v>0.0158</v>
      </c>
      <c r="O91" s="164">
        <f t="shared" si="19"/>
        <v>0.0158</v>
      </c>
      <c r="P91" s="164">
        <v>0</v>
      </c>
      <c r="Q91" s="164">
        <f t="shared" si="20"/>
        <v>0</v>
      </c>
      <c r="R91" s="164"/>
      <c r="S91" s="164"/>
      <c r="T91" s="165">
        <v>0</v>
      </c>
      <c r="U91" s="164">
        <f t="shared" si="21"/>
        <v>0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155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ht="12.75" outlineLevel="1">
      <c r="A92" s="155">
        <v>57</v>
      </c>
      <c r="B92" s="161" t="s">
        <v>264</v>
      </c>
      <c r="C92" s="190" t="s">
        <v>265</v>
      </c>
      <c r="D92" s="163" t="s">
        <v>146</v>
      </c>
      <c r="E92" s="170">
        <v>1</v>
      </c>
      <c r="F92" s="173"/>
      <c r="G92" s="173">
        <f t="shared" si="22"/>
        <v>0</v>
      </c>
      <c r="H92" s="173">
        <v>3450</v>
      </c>
      <c r="I92" s="173">
        <f t="shared" si="16"/>
        <v>3450</v>
      </c>
      <c r="J92" s="173">
        <v>0</v>
      </c>
      <c r="K92" s="173">
        <f t="shared" si="17"/>
        <v>0</v>
      </c>
      <c r="L92" s="173">
        <v>0</v>
      </c>
      <c r="M92" s="173">
        <f t="shared" si="18"/>
        <v>0</v>
      </c>
      <c r="N92" s="164">
        <v>0.0255</v>
      </c>
      <c r="O92" s="164">
        <f t="shared" si="19"/>
        <v>0.0255</v>
      </c>
      <c r="P92" s="164">
        <v>0</v>
      </c>
      <c r="Q92" s="164">
        <f t="shared" si="20"/>
        <v>0</v>
      </c>
      <c r="R92" s="164"/>
      <c r="S92" s="164"/>
      <c r="T92" s="165">
        <v>0</v>
      </c>
      <c r="U92" s="164">
        <f t="shared" si="21"/>
        <v>0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155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ht="22.5" outlineLevel="1">
      <c r="A93" s="155">
        <v>58</v>
      </c>
      <c r="B93" s="161" t="s">
        <v>266</v>
      </c>
      <c r="C93" s="190" t="s">
        <v>267</v>
      </c>
      <c r="D93" s="163" t="s">
        <v>146</v>
      </c>
      <c r="E93" s="170">
        <v>1</v>
      </c>
      <c r="F93" s="173"/>
      <c r="G93" s="173">
        <f t="shared" si="22"/>
        <v>0</v>
      </c>
      <c r="H93" s="173">
        <v>8745</v>
      </c>
      <c r="I93" s="173">
        <f t="shared" si="16"/>
        <v>8745</v>
      </c>
      <c r="J93" s="173">
        <v>0</v>
      </c>
      <c r="K93" s="173">
        <f t="shared" si="17"/>
        <v>0</v>
      </c>
      <c r="L93" s="173">
        <v>0</v>
      </c>
      <c r="M93" s="173">
        <f t="shared" si="18"/>
        <v>0</v>
      </c>
      <c r="N93" s="164">
        <v>0.0295</v>
      </c>
      <c r="O93" s="164">
        <f t="shared" si="19"/>
        <v>0.0295</v>
      </c>
      <c r="P93" s="164">
        <v>0</v>
      </c>
      <c r="Q93" s="164">
        <f t="shared" si="20"/>
        <v>0</v>
      </c>
      <c r="R93" s="164"/>
      <c r="S93" s="164"/>
      <c r="T93" s="165">
        <v>0</v>
      </c>
      <c r="U93" s="164">
        <f t="shared" si="21"/>
        <v>0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155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ht="12.75" outlineLevel="1">
      <c r="A94" s="155">
        <v>59</v>
      </c>
      <c r="B94" s="161" t="s">
        <v>268</v>
      </c>
      <c r="C94" s="190" t="s">
        <v>269</v>
      </c>
      <c r="D94" s="163" t="s">
        <v>146</v>
      </c>
      <c r="E94" s="170">
        <v>1</v>
      </c>
      <c r="F94" s="173"/>
      <c r="G94" s="173">
        <f t="shared" si="22"/>
        <v>0</v>
      </c>
      <c r="H94" s="173">
        <v>2845</v>
      </c>
      <c r="I94" s="173">
        <f t="shared" si="16"/>
        <v>2845</v>
      </c>
      <c r="J94" s="173">
        <v>0</v>
      </c>
      <c r="K94" s="173">
        <f t="shared" si="17"/>
        <v>0</v>
      </c>
      <c r="L94" s="173">
        <v>0</v>
      </c>
      <c r="M94" s="173">
        <f t="shared" si="18"/>
        <v>0</v>
      </c>
      <c r="N94" s="164">
        <v>0.0021</v>
      </c>
      <c r="O94" s="164">
        <f t="shared" si="19"/>
        <v>0.0021</v>
      </c>
      <c r="P94" s="164">
        <v>0</v>
      </c>
      <c r="Q94" s="164">
        <f t="shared" si="20"/>
        <v>0</v>
      </c>
      <c r="R94" s="164"/>
      <c r="S94" s="164"/>
      <c r="T94" s="165">
        <v>0</v>
      </c>
      <c r="U94" s="164">
        <f t="shared" si="21"/>
        <v>0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155</v>
      </c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ht="12.75" outlineLevel="1">
      <c r="A95" s="155">
        <v>60</v>
      </c>
      <c r="B95" s="161" t="s">
        <v>270</v>
      </c>
      <c r="C95" s="190" t="s">
        <v>271</v>
      </c>
      <c r="D95" s="163" t="s">
        <v>146</v>
      </c>
      <c r="E95" s="170">
        <v>1</v>
      </c>
      <c r="F95" s="173"/>
      <c r="G95" s="173">
        <f t="shared" si="22"/>
        <v>0</v>
      </c>
      <c r="H95" s="173">
        <v>820</v>
      </c>
      <c r="I95" s="173">
        <f t="shared" si="16"/>
        <v>820</v>
      </c>
      <c r="J95" s="173">
        <v>0</v>
      </c>
      <c r="K95" s="173">
        <f t="shared" si="17"/>
        <v>0</v>
      </c>
      <c r="L95" s="173">
        <v>0</v>
      </c>
      <c r="M95" s="173">
        <f t="shared" si="18"/>
        <v>0</v>
      </c>
      <c r="N95" s="164">
        <v>0</v>
      </c>
      <c r="O95" s="164">
        <f t="shared" si="19"/>
        <v>0</v>
      </c>
      <c r="P95" s="164">
        <v>0</v>
      </c>
      <c r="Q95" s="164">
        <f t="shared" si="20"/>
        <v>0</v>
      </c>
      <c r="R95" s="164"/>
      <c r="S95" s="164"/>
      <c r="T95" s="165">
        <v>0</v>
      </c>
      <c r="U95" s="164">
        <f t="shared" si="21"/>
        <v>0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155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ht="12.75" outlineLevel="1">
      <c r="A96" s="155">
        <v>61</v>
      </c>
      <c r="B96" s="161" t="s">
        <v>272</v>
      </c>
      <c r="C96" s="190" t="s">
        <v>273</v>
      </c>
      <c r="D96" s="163" t="s">
        <v>146</v>
      </c>
      <c r="E96" s="170">
        <v>1</v>
      </c>
      <c r="F96" s="173"/>
      <c r="G96" s="173">
        <f t="shared" si="22"/>
        <v>0</v>
      </c>
      <c r="H96" s="173">
        <v>2550</v>
      </c>
      <c r="I96" s="173">
        <f t="shared" si="16"/>
        <v>2550</v>
      </c>
      <c r="J96" s="173">
        <v>0</v>
      </c>
      <c r="K96" s="173">
        <f t="shared" si="17"/>
        <v>0</v>
      </c>
      <c r="L96" s="173">
        <v>0</v>
      </c>
      <c r="M96" s="173">
        <f t="shared" si="18"/>
        <v>0</v>
      </c>
      <c r="N96" s="164">
        <v>0.001</v>
      </c>
      <c r="O96" s="164">
        <f t="shared" si="19"/>
        <v>0.001</v>
      </c>
      <c r="P96" s="164">
        <v>0</v>
      </c>
      <c r="Q96" s="164">
        <f t="shared" si="20"/>
        <v>0</v>
      </c>
      <c r="R96" s="164"/>
      <c r="S96" s="164"/>
      <c r="T96" s="165">
        <v>0</v>
      </c>
      <c r="U96" s="164">
        <f t="shared" si="21"/>
        <v>0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155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ht="22.5" outlineLevel="1">
      <c r="A97" s="155">
        <v>62</v>
      </c>
      <c r="B97" s="161" t="s">
        <v>274</v>
      </c>
      <c r="C97" s="190" t="s">
        <v>275</v>
      </c>
      <c r="D97" s="163" t="s">
        <v>146</v>
      </c>
      <c r="E97" s="170">
        <v>1</v>
      </c>
      <c r="F97" s="173"/>
      <c r="G97" s="173">
        <f t="shared" si="22"/>
        <v>0</v>
      </c>
      <c r="H97" s="173">
        <v>4430</v>
      </c>
      <c r="I97" s="173">
        <f t="shared" si="16"/>
        <v>4430</v>
      </c>
      <c r="J97" s="173">
        <v>0</v>
      </c>
      <c r="K97" s="173">
        <f t="shared" si="17"/>
        <v>0</v>
      </c>
      <c r="L97" s="173">
        <v>0</v>
      </c>
      <c r="M97" s="173">
        <f t="shared" si="18"/>
        <v>0</v>
      </c>
      <c r="N97" s="164">
        <v>0.016</v>
      </c>
      <c r="O97" s="164">
        <f t="shared" si="19"/>
        <v>0.016</v>
      </c>
      <c r="P97" s="164">
        <v>0</v>
      </c>
      <c r="Q97" s="164">
        <f t="shared" si="20"/>
        <v>0</v>
      </c>
      <c r="R97" s="164"/>
      <c r="S97" s="164"/>
      <c r="T97" s="165">
        <v>0</v>
      </c>
      <c r="U97" s="164">
        <f t="shared" si="21"/>
        <v>0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155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ht="22.5" outlineLevel="1">
      <c r="A98" s="155">
        <v>63</v>
      </c>
      <c r="B98" s="161" t="s">
        <v>276</v>
      </c>
      <c r="C98" s="190" t="s">
        <v>277</v>
      </c>
      <c r="D98" s="163" t="s">
        <v>211</v>
      </c>
      <c r="E98" s="170">
        <v>0.465</v>
      </c>
      <c r="F98" s="173"/>
      <c r="G98" s="173">
        <f t="shared" si="22"/>
        <v>0</v>
      </c>
      <c r="H98" s="173">
        <v>0</v>
      </c>
      <c r="I98" s="173">
        <f t="shared" si="16"/>
        <v>0</v>
      </c>
      <c r="J98" s="173">
        <v>773</v>
      </c>
      <c r="K98" s="173">
        <f t="shared" si="17"/>
        <v>359.45</v>
      </c>
      <c r="L98" s="173">
        <v>0</v>
      </c>
      <c r="M98" s="173">
        <f t="shared" si="18"/>
        <v>0</v>
      </c>
      <c r="N98" s="164">
        <v>0</v>
      </c>
      <c r="O98" s="164">
        <f t="shared" si="19"/>
        <v>0</v>
      </c>
      <c r="P98" s="164">
        <v>0</v>
      </c>
      <c r="Q98" s="164">
        <f t="shared" si="20"/>
        <v>0</v>
      </c>
      <c r="R98" s="164"/>
      <c r="S98" s="164"/>
      <c r="T98" s="165">
        <v>1.629</v>
      </c>
      <c r="U98" s="164">
        <f t="shared" si="21"/>
        <v>0.76</v>
      </c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131</v>
      </c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31" ht="12.75">
      <c r="A99" s="156" t="s">
        <v>126</v>
      </c>
      <c r="B99" s="162" t="s">
        <v>77</v>
      </c>
      <c r="C99" s="192" t="s">
        <v>78</v>
      </c>
      <c r="D99" s="167"/>
      <c r="E99" s="172"/>
      <c r="F99" s="174"/>
      <c r="G99" s="174">
        <f>SUMIF(AE100:AE100,"&lt;&gt;NOR",G100:G100)</f>
        <v>0</v>
      </c>
      <c r="H99" s="174"/>
      <c r="I99" s="174">
        <f>SUM(I100:I100)</f>
        <v>6412.18</v>
      </c>
      <c r="J99" s="174"/>
      <c r="K99" s="174">
        <f>SUM(K100:K100)</f>
        <v>952.82</v>
      </c>
      <c r="L99" s="174"/>
      <c r="M99" s="174">
        <f>SUM(M100:M100)</f>
        <v>0</v>
      </c>
      <c r="N99" s="168"/>
      <c r="O99" s="168">
        <f>SUM(O100:O100)</f>
        <v>0.009</v>
      </c>
      <c r="P99" s="168"/>
      <c r="Q99" s="168">
        <f>SUM(Q100:Q100)</f>
        <v>0</v>
      </c>
      <c r="R99" s="168"/>
      <c r="S99" s="168"/>
      <c r="T99" s="169"/>
      <c r="U99" s="168">
        <f>SUM(U100:U100)</f>
        <v>1.77</v>
      </c>
      <c r="AE99" t="s">
        <v>127</v>
      </c>
    </row>
    <row r="100" spans="1:60" ht="12.75" outlineLevel="1">
      <c r="A100" s="155">
        <v>64</v>
      </c>
      <c r="B100" s="161" t="s">
        <v>278</v>
      </c>
      <c r="C100" s="190" t="s">
        <v>279</v>
      </c>
      <c r="D100" s="163" t="s">
        <v>247</v>
      </c>
      <c r="E100" s="170">
        <v>1</v>
      </c>
      <c r="F100" s="173"/>
      <c r="G100" s="173">
        <f>E100*F100</f>
        <v>0</v>
      </c>
      <c r="H100" s="173">
        <v>6412.18</v>
      </c>
      <c r="I100" s="173">
        <f>ROUND(E100*H100,2)</f>
        <v>6412.18</v>
      </c>
      <c r="J100" s="173">
        <v>952.8199999999997</v>
      </c>
      <c r="K100" s="173">
        <f>ROUND(E100*J100,2)</f>
        <v>952.82</v>
      </c>
      <c r="L100" s="173">
        <v>0</v>
      </c>
      <c r="M100" s="173">
        <f>G100*(1+L100/100)</f>
        <v>0</v>
      </c>
      <c r="N100" s="164">
        <v>0.009</v>
      </c>
      <c r="O100" s="164">
        <f>ROUND(E100*N100,5)</f>
        <v>0.009</v>
      </c>
      <c r="P100" s="164">
        <v>0</v>
      </c>
      <c r="Q100" s="164">
        <f>ROUND(E100*P100,5)</f>
        <v>0</v>
      </c>
      <c r="R100" s="164"/>
      <c r="S100" s="164"/>
      <c r="T100" s="165">
        <v>1.77</v>
      </c>
      <c r="U100" s="164">
        <f>ROUND(E100*T100,2)</f>
        <v>1.77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131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31" ht="12.75">
      <c r="A101" s="156" t="s">
        <v>126</v>
      </c>
      <c r="B101" s="162" t="s">
        <v>79</v>
      </c>
      <c r="C101" s="192" t="s">
        <v>80</v>
      </c>
      <c r="D101" s="167"/>
      <c r="E101" s="172"/>
      <c r="F101" s="174"/>
      <c r="G101" s="174">
        <f>SUMIF(AE102:AE103,"&lt;&gt;NOR",G102:G103)</f>
        <v>0</v>
      </c>
      <c r="H101" s="174"/>
      <c r="I101" s="174">
        <f>SUM(I102:I103)</f>
        <v>4159.18</v>
      </c>
      <c r="J101" s="174"/>
      <c r="K101" s="174">
        <f>SUM(K102:K103)</f>
        <v>554.82</v>
      </c>
      <c r="L101" s="174"/>
      <c r="M101" s="174">
        <f>SUM(M102:M103)</f>
        <v>0</v>
      </c>
      <c r="N101" s="168"/>
      <c r="O101" s="168">
        <f>SUM(O102:O103)</f>
        <v>0.011519999999999999</v>
      </c>
      <c r="P101" s="168"/>
      <c r="Q101" s="168">
        <f>SUM(Q102:Q103)</f>
        <v>0</v>
      </c>
      <c r="R101" s="168"/>
      <c r="S101" s="168"/>
      <c r="T101" s="169"/>
      <c r="U101" s="168">
        <f>SUM(U102:U103)</f>
        <v>0.87</v>
      </c>
      <c r="AE101" t="s">
        <v>127</v>
      </c>
    </row>
    <row r="102" spans="1:60" ht="12.75" outlineLevel="1">
      <c r="A102" s="155">
        <v>65</v>
      </c>
      <c r="B102" s="161" t="s">
        <v>280</v>
      </c>
      <c r="C102" s="190" t="s">
        <v>281</v>
      </c>
      <c r="D102" s="163" t="s">
        <v>146</v>
      </c>
      <c r="E102" s="170">
        <v>1</v>
      </c>
      <c r="F102" s="173"/>
      <c r="G102" s="173">
        <f>E102*F102</f>
        <v>0</v>
      </c>
      <c r="H102" s="173">
        <v>29.18</v>
      </c>
      <c r="I102" s="173">
        <f>ROUND(E102*H102,2)</f>
        <v>29.18</v>
      </c>
      <c r="J102" s="173">
        <v>554.82</v>
      </c>
      <c r="K102" s="173">
        <f>ROUND(E102*J102,2)</f>
        <v>554.82</v>
      </c>
      <c r="L102" s="173">
        <v>0</v>
      </c>
      <c r="M102" s="173">
        <f>G102*(1+L102/100)</f>
        <v>0</v>
      </c>
      <c r="N102" s="164">
        <v>2E-05</v>
      </c>
      <c r="O102" s="164">
        <f>ROUND(E102*N102,5)</f>
        <v>2E-05</v>
      </c>
      <c r="P102" s="164">
        <v>0</v>
      </c>
      <c r="Q102" s="164">
        <f>ROUND(E102*P102,5)</f>
        <v>0</v>
      </c>
      <c r="R102" s="164"/>
      <c r="S102" s="164"/>
      <c r="T102" s="165">
        <v>0.868</v>
      </c>
      <c r="U102" s="164">
        <f>ROUND(E102*T102,2)</f>
        <v>0.87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 t="s">
        <v>131</v>
      </c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ht="22.5" outlineLevel="1">
      <c r="A103" s="155">
        <v>66</v>
      </c>
      <c r="B103" s="161" t="s">
        <v>282</v>
      </c>
      <c r="C103" s="190" t="s">
        <v>283</v>
      </c>
      <c r="D103" s="163" t="s">
        <v>146</v>
      </c>
      <c r="E103" s="170">
        <v>1</v>
      </c>
      <c r="F103" s="173"/>
      <c r="G103" s="173">
        <f>E103*F103</f>
        <v>0</v>
      </c>
      <c r="H103" s="173">
        <v>4130</v>
      </c>
      <c r="I103" s="173">
        <f>ROUND(E103*H103,2)</f>
        <v>4130</v>
      </c>
      <c r="J103" s="173">
        <v>0</v>
      </c>
      <c r="K103" s="173">
        <f>ROUND(E103*J103,2)</f>
        <v>0</v>
      </c>
      <c r="L103" s="173">
        <v>0</v>
      </c>
      <c r="M103" s="173">
        <f>G103*(1+L103/100)</f>
        <v>0</v>
      </c>
      <c r="N103" s="164">
        <v>0.0115</v>
      </c>
      <c r="O103" s="164">
        <f>ROUND(E103*N103,5)</f>
        <v>0.0115</v>
      </c>
      <c r="P103" s="164">
        <v>0</v>
      </c>
      <c r="Q103" s="164">
        <f>ROUND(E103*P103,5)</f>
        <v>0</v>
      </c>
      <c r="R103" s="164"/>
      <c r="S103" s="164"/>
      <c r="T103" s="165">
        <v>0</v>
      </c>
      <c r="U103" s="164">
        <f>ROUND(E103*T103,2)</f>
        <v>0</v>
      </c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155</v>
      </c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31" ht="12.75">
      <c r="A104" s="156" t="s">
        <v>126</v>
      </c>
      <c r="B104" s="162" t="s">
        <v>81</v>
      </c>
      <c r="C104" s="192" t="s">
        <v>82</v>
      </c>
      <c r="D104" s="167"/>
      <c r="E104" s="172"/>
      <c r="F104" s="174"/>
      <c r="G104" s="174">
        <f>SUMIF(AE105:AE108,"&lt;&gt;NOR",G105:G108)</f>
        <v>0</v>
      </c>
      <c r="H104" s="174"/>
      <c r="I104" s="174">
        <f>SUM(I105:I108)</f>
        <v>36000</v>
      </c>
      <c r="J104" s="174"/>
      <c r="K104" s="174">
        <f>SUM(K105:K108)</f>
        <v>1463.73</v>
      </c>
      <c r="L104" s="174"/>
      <c r="M104" s="174">
        <f>SUM(M105:M108)</f>
        <v>0</v>
      </c>
      <c r="N104" s="168"/>
      <c r="O104" s="168">
        <f>SUM(O105:O108)</f>
        <v>0.096</v>
      </c>
      <c r="P104" s="168"/>
      <c r="Q104" s="168">
        <f>SUM(Q105:Q108)</f>
        <v>0.2844</v>
      </c>
      <c r="R104" s="168"/>
      <c r="S104" s="168"/>
      <c r="T104" s="169"/>
      <c r="U104" s="168">
        <f>SUM(U105:U108)</f>
        <v>1.9899999999999998</v>
      </c>
      <c r="AE104" t="s">
        <v>127</v>
      </c>
    </row>
    <row r="105" spans="1:60" ht="12.75" outlineLevel="1">
      <c r="A105" s="155">
        <v>67</v>
      </c>
      <c r="B105" s="161" t="s">
        <v>284</v>
      </c>
      <c r="C105" s="190" t="s">
        <v>356</v>
      </c>
      <c r="D105" s="163" t="s">
        <v>146</v>
      </c>
      <c r="E105" s="170">
        <v>6</v>
      </c>
      <c r="F105" s="173"/>
      <c r="G105" s="173">
        <f>E105*F105</f>
        <v>0</v>
      </c>
      <c r="H105" s="173">
        <v>6000</v>
      </c>
      <c r="I105" s="173">
        <f>ROUND(E105*H105,2)</f>
        <v>36000</v>
      </c>
      <c r="J105" s="173">
        <v>0</v>
      </c>
      <c r="K105" s="173">
        <f>ROUND(E105*J105,2)</f>
        <v>0</v>
      </c>
      <c r="L105" s="173">
        <v>0</v>
      </c>
      <c r="M105" s="173">
        <f>G105*(1+L105/100)</f>
        <v>0</v>
      </c>
      <c r="N105" s="164">
        <v>0.016</v>
      </c>
      <c r="O105" s="164">
        <f>ROUND(E105*N105,5)</f>
        <v>0.096</v>
      </c>
      <c r="P105" s="164">
        <v>0</v>
      </c>
      <c r="Q105" s="164">
        <f>ROUND(E105*P105,5)</f>
        <v>0</v>
      </c>
      <c r="R105" s="164"/>
      <c r="S105" s="164"/>
      <c r="T105" s="165">
        <v>0</v>
      </c>
      <c r="U105" s="164">
        <f>ROUND(E105*T105,2)</f>
        <v>0</v>
      </c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155</v>
      </c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ht="12.75" outlineLevel="1">
      <c r="A106" s="155">
        <v>68</v>
      </c>
      <c r="B106" s="161" t="s">
        <v>285</v>
      </c>
      <c r="C106" s="190" t="s">
        <v>286</v>
      </c>
      <c r="D106" s="163" t="s">
        <v>146</v>
      </c>
      <c r="E106" s="170">
        <v>1</v>
      </c>
      <c r="F106" s="173"/>
      <c r="G106" s="173">
        <f>E106*F106</f>
        <v>0</v>
      </c>
      <c r="H106" s="173">
        <v>0</v>
      </c>
      <c r="I106" s="173">
        <f>ROUND(E106*H106,2)</f>
        <v>0</v>
      </c>
      <c r="J106" s="173">
        <v>882</v>
      </c>
      <c r="K106" s="173">
        <f>ROUND(E106*J106,2)</f>
        <v>882</v>
      </c>
      <c r="L106" s="173">
        <v>0</v>
      </c>
      <c r="M106" s="173">
        <f>G106*(1+L106/100)</f>
        <v>0</v>
      </c>
      <c r="N106" s="164">
        <v>0</v>
      </c>
      <c r="O106" s="164">
        <f>ROUND(E106*N106,5)</f>
        <v>0</v>
      </c>
      <c r="P106" s="164">
        <v>0.174</v>
      </c>
      <c r="Q106" s="164">
        <f>ROUND(E106*P106,5)</f>
        <v>0.174</v>
      </c>
      <c r="R106" s="164"/>
      <c r="S106" s="164"/>
      <c r="T106" s="165">
        <v>0.95</v>
      </c>
      <c r="U106" s="164">
        <f>ROUND(E106*T106,2)</f>
        <v>0.95</v>
      </c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131</v>
      </c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ht="12.75" outlineLevel="1">
      <c r="A107" s="155">
        <v>69</v>
      </c>
      <c r="B107" s="161" t="s">
        <v>287</v>
      </c>
      <c r="C107" s="190" t="s">
        <v>288</v>
      </c>
      <c r="D107" s="163" t="s">
        <v>146</v>
      </c>
      <c r="E107" s="170">
        <v>1</v>
      </c>
      <c r="F107" s="173"/>
      <c r="G107" s="173">
        <f>E107*F107</f>
        <v>0</v>
      </c>
      <c r="H107" s="173">
        <v>0</v>
      </c>
      <c r="I107" s="173">
        <f>ROUND(E107*H107,2)</f>
        <v>0</v>
      </c>
      <c r="J107" s="173">
        <v>307.5</v>
      </c>
      <c r="K107" s="173">
        <f>ROUND(E107*J107,2)</f>
        <v>307.5</v>
      </c>
      <c r="L107" s="173">
        <v>0</v>
      </c>
      <c r="M107" s="173">
        <f>G107*(1+L107/100)</f>
        <v>0</v>
      </c>
      <c r="N107" s="164">
        <v>0</v>
      </c>
      <c r="O107" s="164">
        <f>ROUND(E107*N107,5)</f>
        <v>0</v>
      </c>
      <c r="P107" s="164">
        <v>0.1104</v>
      </c>
      <c r="Q107" s="164">
        <f>ROUND(E107*P107,5)</f>
        <v>0.1104</v>
      </c>
      <c r="R107" s="164"/>
      <c r="S107" s="164"/>
      <c r="T107" s="165">
        <v>0.46</v>
      </c>
      <c r="U107" s="164">
        <f>ROUND(E107*T107,2)</f>
        <v>0.46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131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ht="12.75" outlineLevel="1">
      <c r="A108" s="155">
        <v>70</v>
      </c>
      <c r="B108" s="161" t="s">
        <v>289</v>
      </c>
      <c r="C108" s="190" t="s">
        <v>290</v>
      </c>
      <c r="D108" s="163" t="s">
        <v>211</v>
      </c>
      <c r="E108" s="170">
        <v>0.236</v>
      </c>
      <c r="F108" s="173"/>
      <c r="G108" s="173">
        <f>E108*F108</f>
        <v>0</v>
      </c>
      <c r="H108" s="173">
        <v>0</v>
      </c>
      <c r="I108" s="173">
        <f>ROUND(E108*H108,2)</f>
        <v>0</v>
      </c>
      <c r="J108" s="173">
        <v>1162</v>
      </c>
      <c r="K108" s="173">
        <f>ROUND(E108*J108,2)</f>
        <v>274.23</v>
      </c>
      <c r="L108" s="173">
        <v>0</v>
      </c>
      <c r="M108" s="173">
        <f>G108*(1+L108/100)</f>
        <v>0</v>
      </c>
      <c r="N108" s="164">
        <v>0</v>
      </c>
      <c r="O108" s="164">
        <f>ROUND(E108*N108,5)</f>
        <v>0</v>
      </c>
      <c r="P108" s="164">
        <v>0</v>
      </c>
      <c r="Q108" s="164">
        <f>ROUND(E108*P108,5)</f>
        <v>0</v>
      </c>
      <c r="R108" s="164"/>
      <c r="S108" s="164"/>
      <c r="T108" s="165">
        <v>2.447</v>
      </c>
      <c r="U108" s="164">
        <f>ROUND(E108*T108,2)</f>
        <v>0.58</v>
      </c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131</v>
      </c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31" ht="12.75">
      <c r="A109" s="156" t="s">
        <v>126</v>
      </c>
      <c r="B109" s="162" t="s">
        <v>83</v>
      </c>
      <c r="C109" s="192" t="s">
        <v>84</v>
      </c>
      <c r="D109" s="167"/>
      <c r="E109" s="172"/>
      <c r="F109" s="174"/>
      <c r="G109" s="174">
        <f>SUMIF(AE110:AE114,"&lt;&gt;NOR",G110:G114)</f>
        <v>0</v>
      </c>
      <c r="H109" s="174"/>
      <c r="I109" s="174">
        <f>SUM(I110:I114)</f>
        <v>2300.4</v>
      </c>
      <c r="J109" s="174"/>
      <c r="K109" s="174">
        <f>SUM(K110:K114)</f>
        <v>2458.82</v>
      </c>
      <c r="L109" s="174"/>
      <c r="M109" s="174">
        <f>SUM(M110:M114)</f>
        <v>0</v>
      </c>
      <c r="N109" s="168"/>
      <c r="O109" s="168">
        <f>SUM(O110:O114)</f>
        <v>0.1014</v>
      </c>
      <c r="P109" s="168"/>
      <c r="Q109" s="168">
        <f>SUM(Q110:Q114)</f>
        <v>0</v>
      </c>
      <c r="R109" s="168"/>
      <c r="S109" s="168"/>
      <c r="T109" s="169"/>
      <c r="U109" s="168">
        <f>SUM(U110:U114)</f>
        <v>4.55</v>
      </c>
      <c r="AE109" t="s">
        <v>127</v>
      </c>
    </row>
    <row r="110" spans="1:60" ht="22.5" outlineLevel="1">
      <c r="A110" s="155">
        <v>71</v>
      </c>
      <c r="B110" s="161" t="s">
        <v>291</v>
      </c>
      <c r="C110" s="190" t="s">
        <v>292</v>
      </c>
      <c r="D110" s="163" t="s">
        <v>134</v>
      </c>
      <c r="E110" s="170">
        <v>4.52</v>
      </c>
      <c r="F110" s="173"/>
      <c r="G110" s="173">
        <f>E110*F110</f>
        <v>0</v>
      </c>
      <c r="H110" s="173">
        <v>0</v>
      </c>
      <c r="I110" s="173">
        <f>ROUND(E110*H110,2)</f>
        <v>0</v>
      </c>
      <c r="J110" s="173">
        <v>526</v>
      </c>
      <c r="K110" s="173">
        <f>ROUND(E110*J110,2)</f>
        <v>2377.52</v>
      </c>
      <c r="L110" s="173">
        <v>0</v>
      </c>
      <c r="M110" s="173">
        <f>G110*(1+L110/100)</f>
        <v>0</v>
      </c>
      <c r="N110" s="164">
        <v>0</v>
      </c>
      <c r="O110" s="164">
        <f>ROUND(E110*N110,5)</f>
        <v>0</v>
      </c>
      <c r="P110" s="164">
        <v>0</v>
      </c>
      <c r="Q110" s="164">
        <f>ROUND(E110*P110,5)</f>
        <v>0</v>
      </c>
      <c r="R110" s="164"/>
      <c r="S110" s="164"/>
      <c r="T110" s="165">
        <v>0.978</v>
      </c>
      <c r="U110" s="164">
        <f>ROUND(E110*T110,2)</f>
        <v>4.42</v>
      </c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131</v>
      </c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ht="12.75" outlineLevel="1">
      <c r="A111" s="155"/>
      <c r="B111" s="161"/>
      <c r="C111" s="191" t="s">
        <v>293</v>
      </c>
      <c r="D111" s="166"/>
      <c r="E111" s="171">
        <v>4.52</v>
      </c>
      <c r="F111" s="173"/>
      <c r="G111" s="173"/>
      <c r="H111" s="173"/>
      <c r="I111" s="173"/>
      <c r="J111" s="173"/>
      <c r="K111" s="173"/>
      <c r="L111" s="173"/>
      <c r="M111" s="173"/>
      <c r="N111" s="164"/>
      <c r="O111" s="164"/>
      <c r="P111" s="164"/>
      <c r="Q111" s="164"/>
      <c r="R111" s="164"/>
      <c r="S111" s="164"/>
      <c r="T111" s="165"/>
      <c r="U111" s="16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 t="s">
        <v>137</v>
      </c>
      <c r="AF111" s="154">
        <v>0</v>
      </c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ht="22.5" outlineLevel="1">
      <c r="A112" s="155">
        <v>72</v>
      </c>
      <c r="B112" s="161" t="s">
        <v>294</v>
      </c>
      <c r="C112" s="190" t="s">
        <v>295</v>
      </c>
      <c r="D112" s="163" t="s">
        <v>134</v>
      </c>
      <c r="E112" s="170">
        <v>5</v>
      </c>
      <c r="F112" s="173"/>
      <c r="G112" s="173">
        <f>E112*F112</f>
        <v>0</v>
      </c>
      <c r="H112" s="173">
        <v>450</v>
      </c>
      <c r="I112" s="173">
        <f>ROUND(E112*H112,2)</f>
        <v>2250</v>
      </c>
      <c r="J112" s="173">
        <v>0</v>
      </c>
      <c r="K112" s="173">
        <f>ROUND(E112*J112,2)</f>
        <v>0</v>
      </c>
      <c r="L112" s="173">
        <v>0</v>
      </c>
      <c r="M112" s="173">
        <f>G112*(1+L112/100)</f>
        <v>0</v>
      </c>
      <c r="N112" s="164">
        <v>0.0192</v>
      </c>
      <c r="O112" s="164">
        <f>ROUND(E112*N112,5)</f>
        <v>0.096</v>
      </c>
      <c r="P112" s="164">
        <v>0</v>
      </c>
      <c r="Q112" s="164">
        <f>ROUND(E112*P112,5)</f>
        <v>0</v>
      </c>
      <c r="R112" s="164"/>
      <c r="S112" s="164"/>
      <c r="T112" s="165">
        <v>0</v>
      </c>
      <c r="U112" s="164">
        <f>ROUND(E112*T112,2)</f>
        <v>0</v>
      </c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155</v>
      </c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ht="12.75" outlineLevel="1">
      <c r="A113" s="155">
        <v>73</v>
      </c>
      <c r="B113" s="161" t="s">
        <v>296</v>
      </c>
      <c r="C113" s="190" t="s">
        <v>297</v>
      </c>
      <c r="D113" s="163" t="s">
        <v>134</v>
      </c>
      <c r="E113" s="170">
        <v>4.5</v>
      </c>
      <c r="F113" s="173"/>
      <c r="G113" s="173">
        <f>E113*F113</f>
        <v>0</v>
      </c>
      <c r="H113" s="173">
        <v>11.2</v>
      </c>
      <c r="I113" s="173">
        <f>ROUND(E113*H113,2)</f>
        <v>50.4</v>
      </c>
      <c r="J113" s="173">
        <v>0</v>
      </c>
      <c r="K113" s="173">
        <f>ROUND(E113*J113,2)</f>
        <v>0</v>
      </c>
      <c r="L113" s="173">
        <v>0</v>
      </c>
      <c r="M113" s="173">
        <f>G113*(1+L113/100)</f>
        <v>0</v>
      </c>
      <c r="N113" s="164">
        <v>0.0012</v>
      </c>
      <c r="O113" s="164">
        <f>ROUND(E113*N113,5)</f>
        <v>0.0054</v>
      </c>
      <c r="P113" s="164">
        <v>0</v>
      </c>
      <c r="Q113" s="164">
        <f>ROUND(E113*P113,5)</f>
        <v>0</v>
      </c>
      <c r="R113" s="164"/>
      <c r="S113" s="164"/>
      <c r="T113" s="165">
        <v>0</v>
      </c>
      <c r="U113" s="164">
        <f>ROUND(E113*T113,2)</f>
        <v>0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 t="s">
        <v>131</v>
      </c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ht="12.75" outlineLevel="1">
      <c r="A114" s="155">
        <v>74</v>
      </c>
      <c r="B114" s="161" t="s">
        <v>298</v>
      </c>
      <c r="C114" s="190" t="s">
        <v>299</v>
      </c>
      <c r="D114" s="163" t="s">
        <v>211</v>
      </c>
      <c r="E114" s="170">
        <v>0.1</v>
      </c>
      <c r="F114" s="173"/>
      <c r="G114" s="173">
        <f>E114*F114</f>
        <v>0</v>
      </c>
      <c r="H114" s="173">
        <v>0</v>
      </c>
      <c r="I114" s="173">
        <f>ROUND(E114*H114,2)</f>
        <v>0</v>
      </c>
      <c r="J114" s="173">
        <v>813</v>
      </c>
      <c r="K114" s="173">
        <f>ROUND(E114*J114,2)</f>
        <v>81.3</v>
      </c>
      <c r="L114" s="173">
        <v>0</v>
      </c>
      <c r="M114" s="173">
        <f>G114*(1+L114/100)</f>
        <v>0</v>
      </c>
      <c r="N114" s="164">
        <v>0</v>
      </c>
      <c r="O114" s="164">
        <f>ROUND(E114*N114,5)</f>
        <v>0</v>
      </c>
      <c r="P114" s="164">
        <v>0</v>
      </c>
      <c r="Q114" s="164">
        <f>ROUND(E114*P114,5)</f>
        <v>0</v>
      </c>
      <c r="R114" s="164"/>
      <c r="S114" s="164"/>
      <c r="T114" s="165">
        <v>1.305</v>
      </c>
      <c r="U114" s="164">
        <f>ROUND(E114*T114,2)</f>
        <v>0.13</v>
      </c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131</v>
      </c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31" ht="12.75">
      <c r="A115" s="156" t="s">
        <v>126</v>
      </c>
      <c r="B115" s="162" t="s">
        <v>85</v>
      </c>
      <c r="C115" s="192" t="s">
        <v>86</v>
      </c>
      <c r="D115" s="167"/>
      <c r="E115" s="172"/>
      <c r="F115" s="174"/>
      <c r="G115" s="174">
        <f>SUMIF(AE116:AE126,"&lt;&gt;NOR",G116:G126)</f>
        <v>0</v>
      </c>
      <c r="H115" s="174"/>
      <c r="I115" s="174">
        <f>SUM(I116:I126)</f>
        <v>25322.26</v>
      </c>
      <c r="J115" s="174"/>
      <c r="K115" s="174">
        <f>SUM(K116:K126)</f>
        <v>21160.01</v>
      </c>
      <c r="L115" s="174"/>
      <c r="M115" s="174">
        <f>SUM(M116:M126)</f>
        <v>0</v>
      </c>
      <c r="N115" s="168"/>
      <c r="O115" s="168">
        <f>SUM(O116:O126)</f>
        <v>0.6702899999999999</v>
      </c>
      <c r="P115" s="168"/>
      <c r="Q115" s="168">
        <f>SUM(Q116:Q126)</f>
        <v>0.06687</v>
      </c>
      <c r="R115" s="168"/>
      <c r="S115" s="168"/>
      <c r="T115" s="169"/>
      <c r="U115" s="168">
        <f>SUM(U116:U126)</f>
        <v>43.699999999999996</v>
      </c>
      <c r="AE115" t="s">
        <v>127</v>
      </c>
    </row>
    <row r="116" spans="1:60" ht="12.75" outlineLevel="1">
      <c r="A116" s="155">
        <v>75</v>
      </c>
      <c r="B116" s="161" t="s">
        <v>300</v>
      </c>
      <c r="C116" s="190" t="s">
        <v>301</v>
      </c>
      <c r="D116" s="163" t="s">
        <v>134</v>
      </c>
      <c r="E116" s="170">
        <v>66.87</v>
      </c>
      <c r="F116" s="173"/>
      <c r="G116" s="173">
        <f>E116*F116</f>
        <v>0</v>
      </c>
      <c r="H116" s="173">
        <v>0</v>
      </c>
      <c r="I116" s="173">
        <f>ROUND(E116*H116,2)</f>
        <v>0</v>
      </c>
      <c r="J116" s="173">
        <v>40.2</v>
      </c>
      <c r="K116" s="173">
        <f>ROUND(E116*J116,2)</f>
        <v>2688.17</v>
      </c>
      <c r="L116" s="173">
        <v>0</v>
      </c>
      <c r="M116" s="173">
        <f>G116*(1+L116/100)</f>
        <v>0</v>
      </c>
      <c r="N116" s="164">
        <v>0</v>
      </c>
      <c r="O116" s="164">
        <f>ROUND(E116*N116,5)</f>
        <v>0</v>
      </c>
      <c r="P116" s="164">
        <v>0.001</v>
      </c>
      <c r="Q116" s="164">
        <f>ROUND(E116*P116,5)</f>
        <v>0.06687</v>
      </c>
      <c r="R116" s="164"/>
      <c r="S116" s="164"/>
      <c r="T116" s="165">
        <v>0.105</v>
      </c>
      <c r="U116" s="164">
        <f>ROUND(E116*T116,2)</f>
        <v>7.02</v>
      </c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131</v>
      </c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ht="12.75" outlineLevel="1">
      <c r="A117" s="155">
        <v>76</v>
      </c>
      <c r="B117" s="161" t="s">
        <v>302</v>
      </c>
      <c r="C117" s="190" t="s">
        <v>303</v>
      </c>
      <c r="D117" s="163" t="s">
        <v>134</v>
      </c>
      <c r="E117" s="170">
        <v>61.14</v>
      </c>
      <c r="F117" s="173"/>
      <c r="G117" s="173">
        <f aca="true" t="shared" si="23" ref="G117:G126">E117*F117</f>
        <v>0</v>
      </c>
      <c r="H117" s="173">
        <v>43.29</v>
      </c>
      <c r="I117" s="173">
        <f>ROUND(E117*H117,2)</f>
        <v>2646.75</v>
      </c>
      <c r="J117" s="173">
        <v>222.71</v>
      </c>
      <c r="K117" s="173">
        <f>ROUND(E117*J117,2)</f>
        <v>13616.49</v>
      </c>
      <c r="L117" s="173">
        <v>0</v>
      </c>
      <c r="M117" s="173">
        <f>G117*(1+L117/100)</f>
        <v>0</v>
      </c>
      <c r="N117" s="164">
        <v>0.00033</v>
      </c>
      <c r="O117" s="164">
        <f>ROUND(E117*N117,5)</f>
        <v>0.02018</v>
      </c>
      <c r="P117" s="164">
        <v>0</v>
      </c>
      <c r="Q117" s="164">
        <f>ROUND(E117*P117,5)</f>
        <v>0</v>
      </c>
      <c r="R117" s="164"/>
      <c r="S117" s="164"/>
      <c r="T117" s="165">
        <v>0.45</v>
      </c>
      <c r="U117" s="164">
        <f>ROUND(E117*T117,2)</f>
        <v>27.51</v>
      </c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131</v>
      </c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ht="12.75" outlineLevel="1">
      <c r="A118" s="155"/>
      <c r="B118" s="161"/>
      <c r="C118" s="191" t="s">
        <v>304</v>
      </c>
      <c r="D118" s="166"/>
      <c r="E118" s="171">
        <v>61.14</v>
      </c>
      <c r="F118" s="173"/>
      <c r="G118" s="173"/>
      <c r="H118" s="173"/>
      <c r="I118" s="173"/>
      <c r="J118" s="173"/>
      <c r="K118" s="173"/>
      <c r="L118" s="173"/>
      <c r="M118" s="173"/>
      <c r="N118" s="164"/>
      <c r="O118" s="164"/>
      <c r="P118" s="164"/>
      <c r="Q118" s="164"/>
      <c r="R118" s="164"/>
      <c r="S118" s="164"/>
      <c r="T118" s="165"/>
      <c r="U118" s="16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137</v>
      </c>
      <c r="AF118" s="154">
        <v>0</v>
      </c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12.75" outlineLevel="1">
      <c r="A119" s="155">
        <v>77</v>
      </c>
      <c r="B119" s="161" t="s">
        <v>305</v>
      </c>
      <c r="C119" s="190" t="s">
        <v>306</v>
      </c>
      <c r="D119" s="163" t="s">
        <v>180</v>
      </c>
      <c r="E119" s="170">
        <v>60.27</v>
      </c>
      <c r="F119" s="173"/>
      <c r="G119" s="173">
        <f t="shared" si="23"/>
        <v>0</v>
      </c>
      <c r="H119" s="173">
        <v>8.7</v>
      </c>
      <c r="I119" s="173">
        <f>ROUND(E119*H119,2)</f>
        <v>524.35</v>
      </c>
      <c r="J119" s="173">
        <v>67.89999999999999</v>
      </c>
      <c r="K119" s="173">
        <f>ROUND(E119*J119,2)</f>
        <v>4092.33</v>
      </c>
      <c r="L119" s="173">
        <v>0</v>
      </c>
      <c r="M119" s="173">
        <f>G119*(1+L119/100)</f>
        <v>0</v>
      </c>
      <c r="N119" s="164">
        <v>3E-05</v>
      </c>
      <c r="O119" s="164">
        <f>ROUND(E119*N119,5)</f>
        <v>0.00181</v>
      </c>
      <c r="P119" s="164">
        <v>0</v>
      </c>
      <c r="Q119" s="164">
        <f>ROUND(E119*P119,5)</f>
        <v>0</v>
      </c>
      <c r="R119" s="164"/>
      <c r="S119" s="164"/>
      <c r="T119" s="165">
        <v>0.1372</v>
      </c>
      <c r="U119" s="164">
        <f>ROUND(E119*T119,2)</f>
        <v>8.27</v>
      </c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131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ht="22.5" outlineLevel="1">
      <c r="A120" s="155"/>
      <c r="B120" s="161"/>
      <c r="C120" s="191" t="s">
        <v>307</v>
      </c>
      <c r="D120" s="166"/>
      <c r="E120" s="171">
        <v>60.27</v>
      </c>
      <c r="F120" s="173"/>
      <c r="G120" s="173"/>
      <c r="H120" s="173"/>
      <c r="I120" s="173"/>
      <c r="J120" s="173"/>
      <c r="K120" s="173"/>
      <c r="L120" s="173"/>
      <c r="M120" s="173"/>
      <c r="N120" s="164"/>
      <c r="O120" s="164"/>
      <c r="P120" s="164"/>
      <c r="Q120" s="164"/>
      <c r="R120" s="164"/>
      <c r="S120" s="164"/>
      <c r="T120" s="165"/>
      <c r="U120" s="16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137</v>
      </c>
      <c r="AF120" s="154">
        <v>0</v>
      </c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ht="12.75" outlineLevel="1">
      <c r="A121" s="155"/>
      <c r="B121" s="161"/>
      <c r="C121" s="191"/>
      <c r="D121" s="166"/>
      <c r="E121" s="171"/>
      <c r="F121" s="173"/>
      <c r="G121" s="173"/>
      <c r="H121" s="173"/>
      <c r="I121" s="173"/>
      <c r="J121" s="173"/>
      <c r="K121" s="173"/>
      <c r="L121" s="173"/>
      <c r="M121" s="173"/>
      <c r="N121" s="164"/>
      <c r="O121" s="164"/>
      <c r="P121" s="164"/>
      <c r="Q121" s="164"/>
      <c r="R121" s="164"/>
      <c r="S121" s="164"/>
      <c r="T121" s="165"/>
      <c r="U121" s="16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137</v>
      </c>
      <c r="AF121" s="154">
        <v>0</v>
      </c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ht="12.75" outlineLevel="1">
      <c r="A122" s="155">
        <v>78</v>
      </c>
      <c r="B122" s="161" t="s">
        <v>308</v>
      </c>
      <c r="C122" s="190" t="s">
        <v>355</v>
      </c>
      <c r="D122" s="163" t="s">
        <v>134</v>
      </c>
      <c r="E122" s="170">
        <v>64.197</v>
      </c>
      <c r="F122" s="173"/>
      <c r="G122" s="173">
        <f t="shared" si="23"/>
        <v>0</v>
      </c>
      <c r="H122" s="173">
        <v>300</v>
      </c>
      <c r="I122" s="173">
        <f>ROUND(E122*H122,2)</f>
        <v>19259.1</v>
      </c>
      <c r="J122" s="173">
        <v>0</v>
      </c>
      <c r="K122" s="173">
        <f>ROUND(E122*J122,2)</f>
        <v>0</v>
      </c>
      <c r="L122" s="173">
        <v>0</v>
      </c>
      <c r="M122" s="173">
        <f>G122*(1+L122/100)</f>
        <v>0</v>
      </c>
      <c r="N122" s="164">
        <v>0.01</v>
      </c>
      <c r="O122" s="164">
        <f>ROUND(E122*N122,5)</f>
        <v>0.64197</v>
      </c>
      <c r="P122" s="164">
        <v>0</v>
      </c>
      <c r="Q122" s="164">
        <f>ROUND(E122*P122,5)</f>
        <v>0</v>
      </c>
      <c r="R122" s="164"/>
      <c r="S122" s="164"/>
      <c r="T122" s="165">
        <v>0</v>
      </c>
      <c r="U122" s="164">
        <f>ROUND(E122*T122,2)</f>
        <v>0</v>
      </c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155</v>
      </c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12.75" outlineLevel="1">
      <c r="A123" s="155"/>
      <c r="B123" s="161"/>
      <c r="C123" s="191"/>
      <c r="D123" s="166"/>
      <c r="E123" s="171"/>
      <c r="F123" s="173"/>
      <c r="G123" s="173"/>
      <c r="H123" s="173"/>
      <c r="I123" s="173"/>
      <c r="J123" s="173"/>
      <c r="K123" s="173"/>
      <c r="L123" s="173"/>
      <c r="M123" s="173"/>
      <c r="N123" s="164"/>
      <c r="O123" s="164"/>
      <c r="P123" s="164"/>
      <c r="Q123" s="164"/>
      <c r="R123" s="164"/>
      <c r="S123" s="164"/>
      <c r="T123" s="165"/>
      <c r="U123" s="16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137</v>
      </c>
      <c r="AF123" s="154">
        <v>0</v>
      </c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ht="22.5" outlineLevel="1">
      <c r="A124" s="155">
        <v>79</v>
      </c>
      <c r="B124" s="161" t="s">
        <v>309</v>
      </c>
      <c r="C124" s="190" t="s">
        <v>310</v>
      </c>
      <c r="D124" s="163" t="s">
        <v>180</v>
      </c>
      <c r="E124" s="170">
        <v>63.2835</v>
      </c>
      <c r="F124" s="173"/>
      <c r="G124" s="173">
        <f t="shared" si="23"/>
        <v>0</v>
      </c>
      <c r="H124" s="173">
        <v>45.7</v>
      </c>
      <c r="I124" s="173">
        <f>ROUND(E124*H124,2)</f>
        <v>2892.06</v>
      </c>
      <c r="J124" s="173">
        <v>0</v>
      </c>
      <c r="K124" s="173">
        <f>ROUND(E124*J124,2)</f>
        <v>0</v>
      </c>
      <c r="L124" s="173">
        <v>0</v>
      </c>
      <c r="M124" s="173">
        <f>G124*(1+L124/100)</f>
        <v>0</v>
      </c>
      <c r="N124" s="164">
        <v>0.0001</v>
      </c>
      <c r="O124" s="164">
        <f>ROUND(E124*N124,5)</f>
        <v>0.00633</v>
      </c>
      <c r="P124" s="164">
        <v>0</v>
      </c>
      <c r="Q124" s="164">
        <f>ROUND(E124*P124,5)</f>
        <v>0</v>
      </c>
      <c r="R124" s="164"/>
      <c r="S124" s="164"/>
      <c r="T124" s="165">
        <v>0</v>
      </c>
      <c r="U124" s="164">
        <f>ROUND(E124*T124,2)</f>
        <v>0</v>
      </c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155</v>
      </c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12.75" outlineLevel="1">
      <c r="A125" s="155"/>
      <c r="B125" s="161"/>
      <c r="C125" s="191"/>
      <c r="D125" s="166"/>
      <c r="E125" s="171">
        <v>63.2835</v>
      </c>
      <c r="F125" s="173"/>
      <c r="G125" s="173"/>
      <c r="H125" s="173"/>
      <c r="I125" s="173"/>
      <c r="J125" s="173"/>
      <c r="K125" s="173"/>
      <c r="L125" s="173"/>
      <c r="M125" s="173"/>
      <c r="N125" s="164"/>
      <c r="O125" s="164"/>
      <c r="P125" s="164"/>
      <c r="Q125" s="164"/>
      <c r="R125" s="164"/>
      <c r="S125" s="164"/>
      <c r="T125" s="165"/>
      <c r="U125" s="16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137</v>
      </c>
      <c r="AF125" s="154">
        <v>0</v>
      </c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ht="12.75" outlineLevel="1">
      <c r="A126" s="155">
        <v>80</v>
      </c>
      <c r="B126" s="161" t="s">
        <v>311</v>
      </c>
      <c r="C126" s="190" t="s">
        <v>312</v>
      </c>
      <c r="D126" s="163" t="s">
        <v>211</v>
      </c>
      <c r="E126" s="170">
        <v>0.81</v>
      </c>
      <c r="F126" s="173"/>
      <c r="G126" s="173">
        <f t="shared" si="23"/>
        <v>0</v>
      </c>
      <c r="H126" s="173">
        <v>0</v>
      </c>
      <c r="I126" s="173">
        <f>ROUND(E126*H126,2)</f>
        <v>0</v>
      </c>
      <c r="J126" s="173">
        <v>942</v>
      </c>
      <c r="K126" s="173">
        <f>ROUND(E126*J126,2)</f>
        <v>763.02</v>
      </c>
      <c r="L126" s="173">
        <v>0</v>
      </c>
      <c r="M126" s="173">
        <f>G126*(1+L126/100)</f>
        <v>0</v>
      </c>
      <c r="N126" s="164">
        <v>0</v>
      </c>
      <c r="O126" s="164">
        <f>ROUND(E126*N126,5)</f>
        <v>0</v>
      </c>
      <c r="P126" s="164">
        <v>0</v>
      </c>
      <c r="Q126" s="164">
        <f>ROUND(E126*P126,5)</f>
        <v>0</v>
      </c>
      <c r="R126" s="164"/>
      <c r="S126" s="164"/>
      <c r="T126" s="165">
        <v>1.114</v>
      </c>
      <c r="U126" s="164">
        <f>ROUND(E126*T126,2)</f>
        <v>0.9</v>
      </c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131</v>
      </c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31" ht="12.75">
      <c r="A127" s="156" t="s">
        <v>126</v>
      </c>
      <c r="B127" s="162" t="s">
        <v>87</v>
      </c>
      <c r="C127" s="192" t="s">
        <v>88</v>
      </c>
      <c r="D127" s="167"/>
      <c r="E127" s="172"/>
      <c r="F127" s="174"/>
      <c r="G127" s="174">
        <f>SUMIF(AE128:AE134,"&lt;&gt;NOR",G128:G134)</f>
        <v>0</v>
      </c>
      <c r="H127" s="174"/>
      <c r="I127" s="174">
        <f>SUM(I128:I134)</f>
        <v>14597.880000000001</v>
      </c>
      <c r="J127" s="174"/>
      <c r="K127" s="174">
        <f>SUM(K128:K134)</f>
        <v>14936.4</v>
      </c>
      <c r="L127" s="174"/>
      <c r="M127" s="174">
        <f>SUM(M128:M134)</f>
        <v>0</v>
      </c>
      <c r="N127" s="168"/>
      <c r="O127" s="168">
        <f>SUM(O128:O134)</f>
        <v>0.59475</v>
      </c>
      <c r="P127" s="168"/>
      <c r="Q127" s="168">
        <f>SUM(Q128:Q134)</f>
        <v>0</v>
      </c>
      <c r="R127" s="168"/>
      <c r="S127" s="168"/>
      <c r="T127" s="169"/>
      <c r="U127" s="168">
        <f>SUM(U128:U134)</f>
        <v>28.759999999999998</v>
      </c>
      <c r="AE127" t="s">
        <v>127</v>
      </c>
    </row>
    <row r="128" spans="1:60" ht="12.75" outlineLevel="1">
      <c r="A128" s="155">
        <v>81</v>
      </c>
      <c r="B128" s="161" t="s">
        <v>313</v>
      </c>
      <c r="C128" s="190" t="s">
        <v>314</v>
      </c>
      <c r="D128" s="163" t="s">
        <v>134</v>
      </c>
      <c r="E128" s="170">
        <v>24.617</v>
      </c>
      <c r="F128" s="173"/>
      <c r="G128" s="173">
        <f>E128*F128</f>
        <v>0</v>
      </c>
      <c r="H128" s="173">
        <v>0</v>
      </c>
      <c r="I128" s="173">
        <f>ROUND(E128*H128,2)</f>
        <v>0</v>
      </c>
      <c r="J128" s="173">
        <v>569</v>
      </c>
      <c r="K128" s="173">
        <f>ROUND(E128*J128,2)</f>
        <v>14007.07</v>
      </c>
      <c r="L128" s="173">
        <v>0</v>
      </c>
      <c r="M128" s="173">
        <f>G128*(1+L128/100)</f>
        <v>0</v>
      </c>
      <c r="N128" s="164">
        <v>0</v>
      </c>
      <c r="O128" s="164">
        <f>ROUND(E128*N128,5)</f>
        <v>0</v>
      </c>
      <c r="P128" s="164">
        <v>0</v>
      </c>
      <c r="Q128" s="164">
        <f>ROUND(E128*P128,5)</f>
        <v>0</v>
      </c>
      <c r="R128" s="164"/>
      <c r="S128" s="164"/>
      <c r="T128" s="165">
        <v>1.14</v>
      </c>
      <c r="U128" s="164">
        <f>ROUND(E128*T128,2)</f>
        <v>28.06</v>
      </c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131</v>
      </c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12.75" outlineLevel="1">
      <c r="A129" s="155"/>
      <c r="B129" s="161"/>
      <c r="C129" s="191" t="s">
        <v>315</v>
      </c>
      <c r="D129" s="166"/>
      <c r="E129" s="171">
        <v>24.617</v>
      </c>
      <c r="F129" s="173"/>
      <c r="G129" s="173"/>
      <c r="H129" s="173"/>
      <c r="I129" s="173"/>
      <c r="J129" s="173"/>
      <c r="K129" s="173"/>
      <c r="L129" s="173"/>
      <c r="M129" s="173"/>
      <c r="N129" s="164"/>
      <c r="O129" s="164"/>
      <c r="P129" s="164"/>
      <c r="Q129" s="164"/>
      <c r="R129" s="164"/>
      <c r="S129" s="164"/>
      <c r="T129" s="165"/>
      <c r="U129" s="16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137</v>
      </c>
      <c r="AF129" s="154">
        <v>0</v>
      </c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ht="22.5" outlineLevel="1">
      <c r="A130" s="155">
        <v>82</v>
      </c>
      <c r="B130" s="161" t="s">
        <v>316</v>
      </c>
      <c r="C130" s="190" t="s">
        <v>317</v>
      </c>
      <c r="D130" s="163" t="s">
        <v>134</v>
      </c>
      <c r="E130" s="170">
        <v>27.078700000000005</v>
      </c>
      <c r="F130" s="173"/>
      <c r="G130" s="173">
        <f>E130*F130</f>
        <v>0</v>
      </c>
      <c r="H130" s="173">
        <v>500</v>
      </c>
      <c r="I130" s="173">
        <f>ROUND(E130*H130,2)</f>
        <v>13539.35</v>
      </c>
      <c r="J130" s="173">
        <v>0</v>
      </c>
      <c r="K130" s="173">
        <f>ROUND(E130*J130,2)</f>
        <v>0</v>
      </c>
      <c r="L130" s="173">
        <v>0</v>
      </c>
      <c r="M130" s="173">
        <f>G130*(1+L130/100)</f>
        <v>0</v>
      </c>
      <c r="N130" s="164">
        <v>0.0215</v>
      </c>
      <c r="O130" s="164">
        <f>ROUND(E130*N130,5)</f>
        <v>0.58219</v>
      </c>
      <c r="P130" s="164">
        <v>0</v>
      </c>
      <c r="Q130" s="164">
        <f>ROUND(E130*P130,5)</f>
        <v>0</v>
      </c>
      <c r="R130" s="164"/>
      <c r="S130" s="164"/>
      <c r="T130" s="165">
        <v>0</v>
      </c>
      <c r="U130" s="164">
        <f>ROUND(E130*T130,2)</f>
        <v>0</v>
      </c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155</v>
      </c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ht="12.75" outlineLevel="1">
      <c r="A131" s="155"/>
      <c r="B131" s="161"/>
      <c r="C131" s="191" t="s">
        <v>318</v>
      </c>
      <c r="D131" s="166"/>
      <c r="E131" s="171">
        <v>27.0787</v>
      </c>
      <c r="F131" s="173"/>
      <c r="G131" s="173"/>
      <c r="H131" s="173"/>
      <c r="I131" s="173"/>
      <c r="J131" s="173"/>
      <c r="K131" s="173"/>
      <c r="L131" s="173"/>
      <c r="M131" s="173"/>
      <c r="N131" s="164"/>
      <c r="O131" s="164"/>
      <c r="P131" s="164"/>
      <c r="Q131" s="164"/>
      <c r="R131" s="164"/>
      <c r="S131" s="164"/>
      <c r="T131" s="165"/>
      <c r="U131" s="16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 t="s">
        <v>137</v>
      </c>
      <c r="AF131" s="154">
        <v>0</v>
      </c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ht="12.75" outlineLevel="1">
      <c r="A132" s="155">
        <v>83</v>
      </c>
      <c r="B132" s="161" t="s">
        <v>319</v>
      </c>
      <c r="C132" s="190" t="s">
        <v>297</v>
      </c>
      <c r="D132" s="163" t="s">
        <v>134</v>
      </c>
      <c r="E132" s="170">
        <v>24.617</v>
      </c>
      <c r="F132" s="173"/>
      <c r="G132" s="173">
        <f>E132*F132</f>
        <v>0</v>
      </c>
      <c r="H132" s="173">
        <v>7.8</v>
      </c>
      <c r="I132" s="173">
        <f>ROUND(E132*H132,2)</f>
        <v>192.01</v>
      </c>
      <c r="J132" s="173">
        <v>20</v>
      </c>
      <c r="K132" s="173">
        <f>ROUND(E132*J132,2)</f>
        <v>492.34</v>
      </c>
      <c r="L132" s="173">
        <v>0</v>
      </c>
      <c r="M132" s="173">
        <f>G132*(1+L132/100)</f>
        <v>0</v>
      </c>
      <c r="N132" s="164">
        <v>0.0004</v>
      </c>
      <c r="O132" s="164">
        <f>ROUND(E132*N132,5)</f>
        <v>0.00985</v>
      </c>
      <c r="P132" s="164">
        <v>0</v>
      </c>
      <c r="Q132" s="164">
        <f>ROUND(E132*P132,5)</f>
        <v>0</v>
      </c>
      <c r="R132" s="164"/>
      <c r="S132" s="164"/>
      <c r="T132" s="165">
        <v>0</v>
      </c>
      <c r="U132" s="164">
        <f>ROUND(E132*T132,2)</f>
        <v>0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131</v>
      </c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ht="22.5" outlineLevel="1">
      <c r="A133" s="155">
        <v>84</v>
      </c>
      <c r="B133" s="161" t="s">
        <v>320</v>
      </c>
      <c r="C133" s="190" t="s">
        <v>321</v>
      </c>
      <c r="D133" s="163" t="s">
        <v>134</v>
      </c>
      <c r="E133" s="170">
        <v>24.617</v>
      </c>
      <c r="F133" s="173"/>
      <c r="G133" s="173">
        <f>E133*F133</f>
        <v>0</v>
      </c>
      <c r="H133" s="173">
        <v>35.2</v>
      </c>
      <c r="I133" s="173">
        <f>ROUND(E133*H133,2)</f>
        <v>866.52</v>
      </c>
      <c r="J133" s="173">
        <v>0</v>
      </c>
      <c r="K133" s="173">
        <f>ROUND(E133*J133,2)</f>
        <v>0</v>
      </c>
      <c r="L133" s="173">
        <v>0</v>
      </c>
      <c r="M133" s="173">
        <f>G133*(1+L133/100)</f>
        <v>0</v>
      </c>
      <c r="N133" s="164">
        <v>0.00011</v>
      </c>
      <c r="O133" s="164">
        <f>ROUND(E133*N133,5)</f>
        <v>0.00271</v>
      </c>
      <c r="P133" s="164">
        <v>0</v>
      </c>
      <c r="Q133" s="164">
        <f>ROUND(E133*P133,5)</f>
        <v>0</v>
      </c>
      <c r="R133" s="164"/>
      <c r="S133" s="164"/>
      <c r="T133" s="165">
        <v>0</v>
      </c>
      <c r="U133" s="164">
        <f>ROUND(E133*T133,2)</f>
        <v>0</v>
      </c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131</v>
      </c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ht="12.75" outlineLevel="1">
      <c r="A134" s="155">
        <v>85</v>
      </c>
      <c r="B134" s="161" t="s">
        <v>322</v>
      </c>
      <c r="C134" s="190" t="s">
        <v>323</v>
      </c>
      <c r="D134" s="163" t="s">
        <v>211</v>
      </c>
      <c r="E134" s="170">
        <v>0.5375</v>
      </c>
      <c r="F134" s="173"/>
      <c r="G134" s="173">
        <f>E134*F134</f>
        <v>0</v>
      </c>
      <c r="H134" s="173">
        <v>0</v>
      </c>
      <c r="I134" s="173">
        <f>ROUND(E134*H134,2)</f>
        <v>0</v>
      </c>
      <c r="J134" s="173">
        <v>813</v>
      </c>
      <c r="K134" s="173">
        <f>ROUND(E134*J134,2)</f>
        <v>436.99</v>
      </c>
      <c r="L134" s="173">
        <v>0</v>
      </c>
      <c r="M134" s="173">
        <f>G134*(1+L134/100)</f>
        <v>0</v>
      </c>
      <c r="N134" s="164">
        <v>0</v>
      </c>
      <c r="O134" s="164">
        <f>ROUND(E134*N134,5)</f>
        <v>0</v>
      </c>
      <c r="P134" s="164">
        <v>0</v>
      </c>
      <c r="Q134" s="164">
        <f>ROUND(E134*P134,5)</f>
        <v>0</v>
      </c>
      <c r="R134" s="164"/>
      <c r="S134" s="164"/>
      <c r="T134" s="165">
        <v>1.305</v>
      </c>
      <c r="U134" s="164">
        <f>ROUND(E134*T134,2)</f>
        <v>0.7</v>
      </c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131</v>
      </c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31" ht="12.75">
      <c r="A135" s="156" t="s">
        <v>126</v>
      </c>
      <c r="B135" s="162" t="s">
        <v>89</v>
      </c>
      <c r="C135" s="192" t="s">
        <v>90</v>
      </c>
      <c r="D135" s="167"/>
      <c r="E135" s="172"/>
      <c r="F135" s="174"/>
      <c r="G135" s="174">
        <f>SUMIF(AE136:AE136,"&lt;&gt;NOR",G136:G136)</f>
        <v>0</v>
      </c>
      <c r="H135" s="174"/>
      <c r="I135" s="174">
        <f>SUM(I136:I136)</f>
        <v>269.94</v>
      </c>
      <c r="J135" s="174"/>
      <c r="K135" s="174">
        <f>SUM(K136:K136)</f>
        <v>1525.56</v>
      </c>
      <c r="L135" s="174"/>
      <c r="M135" s="174">
        <f>SUM(M136:M136)</f>
        <v>0</v>
      </c>
      <c r="N135" s="168"/>
      <c r="O135" s="168">
        <f>SUM(O136:O136)</f>
        <v>0.00143</v>
      </c>
      <c r="P135" s="168"/>
      <c r="Q135" s="168">
        <f>SUM(Q136:Q136)</f>
        <v>0</v>
      </c>
      <c r="R135" s="168"/>
      <c r="S135" s="168"/>
      <c r="T135" s="169"/>
      <c r="U135" s="168">
        <f>SUM(U136:U136)</f>
        <v>1.17</v>
      </c>
      <c r="AE135" t="s">
        <v>127</v>
      </c>
    </row>
    <row r="136" spans="1:60" ht="12.75" outlineLevel="1">
      <c r="A136" s="155">
        <v>86</v>
      </c>
      <c r="B136" s="161" t="s">
        <v>324</v>
      </c>
      <c r="C136" s="190" t="s">
        <v>325</v>
      </c>
      <c r="D136" s="163" t="s">
        <v>134</v>
      </c>
      <c r="E136" s="170">
        <v>4.75</v>
      </c>
      <c r="F136" s="173"/>
      <c r="G136" s="173">
        <f>E136*F136</f>
        <v>0</v>
      </c>
      <c r="H136" s="173">
        <v>56.83</v>
      </c>
      <c r="I136" s="173">
        <f>ROUND(E136*H136,2)</f>
        <v>269.94</v>
      </c>
      <c r="J136" s="173">
        <v>321.17</v>
      </c>
      <c r="K136" s="173">
        <f>ROUND(E136*J136,2)</f>
        <v>1525.56</v>
      </c>
      <c r="L136" s="173">
        <v>0</v>
      </c>
      <c r="M136" s="173">
        <f>G136*(1+L136/100)</f>
        <v>0</v>
      </c>
      <c r="N136" s="164">
        <v>0.0003</v>
      </c>
      <c r="O136" s="164">
        <f>ROUND(E136*N136,5)</f>
        <v>0.00143</v>
      </c>
      <c r="P136" s="164">
        <v>0</v>
      </c>
      <c r="Q136" s="164">
        <f>ROUND(E136*P136,5)</f>
        <v>0</v>
      </c>
      <c r="R136" s="164"/>
      <c r="S136" s="164"/>
      <c r="T136" s="165">
        <v>0.246</v>
      </c>
      <c r="U136" s="164">
        <f>ROUND(E136*T136,2)</f>
        <v>1.17</v>
      </c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131</v>
      </c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31" ht="12.75">
      <c r="A137" s="156" t="s">
        <v>126</v>
      </c>
      <c r="B137" s="162" t="s">
        <v>91</v>
      </c>
      <c r="C137" s="192" t="s">
        <v>92</v>
      </c>
      <c r="D137" s="167"/>
      <c r="E137" s="172"/>
      <c r="F137" s="174"/>
      <c r="G137" s="174">
        <f>SUMIF(AE138:AE140,"&lt;&gt;NOR",G138:G140)</f>
        <v>0</v>
      </c>
      <c r="H137" s="174"/>
      <c r="I137" s="174">
        <f>SUM(I138:I140)</f>
        <v>2687.84</v>
      </c>
      <c r="J137" s="174"/>
      <c r="K137" s="174">
        <f>SUM(K138:K140)</f>
        <v>26068.620000000003</v>
      </c>
      <c r="L137" s="174"/>
      <c r="M137" s="174">
        <f>SUM(M138:M140)</f>
        <v>0</v>
      </c>
      <c r="N137" s="168"/>
      <c r="O137" s="168">
        <f>SUM(O138:O140)</f>
        <v>0.06384000000000001</v>
      </c>
      <c r="P137" s="168"/>
      <c r="Q137" s="168">
        <f>SUM(Q138:Q140)</f>
        <v>0</v>
      </c>
      <c r="R137" s="168"/>
      <c r="S137" s="168"/>
      <c r="T137" s="169"/>
      <c r="U137" s="168">
        <f>SUM(U138:U140)</f>
        <v>53.23</v>
      </c>
      <c r="AE137" t="s">
        <v>127</v>
      </c>
    </row>
    <row r="138" spans="1:60" ht="12.75" outlineLevel="1">
      <c r="A138" s="155">
        <v>87</v>
      </c>
      <c r="B138" s="161" t="s">
        <v>326</v>
      </c>
      <c r="C138" s="190" t="s">
        <v>327</v>
      </c>
      <c r="D138" s="163" t="s">
        <v>134</v>
      </c>
      <c r="E138" s="170">
        <v>204.102</v>
      </c>
      <c r="F138" s="173"/>
      <c r="G138" s="173">
        <f>E138*F138</f>
        <v>0</v>
      </c>
      <c r="H138" s="173">
        <v>0.09</v>
      </c>
      <c r="I138" s="173">
        <f>ROUND(E138*H138,2)</f>
        <v>18.37</v>
      </c>
      <c r="J138" s="173">
        <v>33.309999999999995</v>
      </c>
      <c r="K138" s="173">
        <f>ROUND(E138*J138,2)</f>
        <v>6798.64</v>
      </c>
      <c r="L138" s="173">
        <v>0</v>
      </c>
      <c r="M138" s="173">
        <f>G138*(1+L138/100)</f>
        <v>0</v>
      </c>
      <c r="N138" s="164">
        <v>0</v>
      </c>
      <c r="O138" s="164">
        <f>ROUND(E138*N138,5)</f>
        <v>0</v>
      </c>
      <c r="P138" s="164">
        <v>0</v>
      </c>
      <c r="Q138" s="164">
        <f>ROUND(E138*P138,5)</f>
        <v>0</v>
      </c>
      <c r="R138" s="164"/>
      <c r="S138" s="164"/>
      <c r="T138" s="165">
        <v>0.06971</v>
      </c>
      <c r="U138" s="164">
        <f>ROUND(E138*T138,2)</f>
        <v>14.23</v>
      </c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131</v>
      </c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ht="12.75" outlineLevel="1">
      <c r="A139" s="155">
        <v>88</v>
      </c>
      <c r="B139" s="161" t="s">
        <v>328</v>
      </c>
      <c r="C139" s="190" t="s">
        <v>329</v>
      </c>
      <c r="D139" s="163" t="s">
        <v>134</v>
      </c>
      <c r="E139" s="170">
        <v>290.0269</v>
      </c>
      <c r="F139" s="173"/>
      <c r="G139" s="173">
        <f>E139*F139</f>
        <v>0</v>
      </c>
      <c r="H139" s="173">
        <v>4.16</v>
      </c>
      <c r="I139" s="173">
        <f>ROUND(E139*H139,2)</f>
        <v>1206.51</v>
      </c>
      <c r="J139" s="173">
        <v>16.04</v>
      </c>
      <c r="K139" s="173">
        <f>ROUND(E139*J139,2)</f>
        <v>4652.03</v>
      </c>
      <c r="L139" s="173">
        <v>0</v>
      </c>
      <c r="M139" s="173">
        <f>G139*(1+L139/100)</f>
        <v>0</v>
      </c>
      <c r="N139" s="164">
        <v>7E-05</v>
      </c>
      <c r="O139" s="164">
        <f>ROUND(E139*N139,5)</f>
        <v>0.0203</v>
      </c>
      <c r="P139" s="164">
        <v>0</v>
      </c>
      <c r="Q139" s="164">
        <f>ROUND(E139*P139,5)</f>
        <v>0</v>
      </c>
      <c r="R139" s="164"/>
      <c r="S139" s="164"/>
      <c r="T139" s="165">
        <v>0.03248</v>
      </c>
      <c r="U139" s="164">
        <f>ROUND(E139*T139,2)</f>
        <v>9.42</v>
      </c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131</v>
      </c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ht="12.75" outlineLevel="1">
      <c r="A140" s="155">
        <v>89</v>
      </c>
      <c r="B140" s="161" t="s">
        <v>330</v>
      </c>
      <c r="C140" s="190" t="s">
        <v>331</v>
      </c>
      <c r="D140" s="163" t="s">
        <v>134</v>
      </c>
      <c r="E140" s="170">
        <v>290.269</v>
      </c>
      <c r="F140" s="173"/>
      <c r="G140" s="173">
        <f>E140*F140</f>
        <v>0</v>
      </c>
      <c r="H140" s="173">
        <v>5.04</v>
      </c>
      <c r="I140" s="173">
        <f>ROUND(E140*H140,2)</f>
        <v>1462.96</v>
      </c>
      <c r="J140" s="173">
        <v>50.36</v>
      </c>
      <c r="K140" s="173">
        <f>ROUND(E140*J140,2)</f>
        <v>14617.95</v>
      </c>
      <c r="L140" s="173">
        <v>0</v>
      </c>
      <c r="M140" s="173">
        <f>G140*(1+L140/100)</f>
        <v>0</v>
      </c>
      <c r="N140" s="164">
        <v>0.00015</v>
      </c>
      <c r="O140" s="164">
        <f>ROUND(E140*N140,5)</f>
        <v>0.04354</v>
      </c>
      <c r="P140" s="164">
        <v>0</v>
      </c>
      <c r="Q140" s="164">
        <f>ROUND(E140*P140,5)</f>
        <v>0</v>
      </c>
      <c r="R140" s="164"/>
      <c r="S140" s="164"/>
      <c r="T140" s="165">
        <v>0.10191</v>
      </c>
      <c r="U140" s="164">
        <f>ROUND(E140*T140,2)</f>
        <v>29.58</v>
      </c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131</v>
      </c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31" ht="12.75">
      <c r="A141" s="156" t="s">
        <v>126</v>
      </c>
      <c r="B141" s="162" t="s">
        <v>93</v>
      </c>
      <c r="C141" s="192" t="s">
        <v>94</v>
      </c>
      <c r="D141" s="167"/>
      <c r="E141" s="172"/>
      <c r="F141" s="174"/>
      <c r="G141" s="174">
        <f>SUMIF(AE142:AE143,"&lt;&gt;NOR",G142:G143)</f>
        <v>0</v>
      </c>
      <c r="H141" s="174"/>
      <c r="I141" s="174">
        <f>SUM(I142:I143)</f>
        <v>0</v>
      </c>
      <c r="J141" s="174"/>
      <c r="K141" s="174">
        <f>SUM(K142:K143)</f>
        <v>115000</v>
      </c>
      <c r="L141" s="174"/>
      <c r="M141" s="174">
        <f>SUM(M142:M143)</f>
        <v>0</v>
      </c>
      <c r="N141" s="168"/>
      <c r="O141" s="168">
        <f>SUM(O142:O143)</f>
        <v>0</v>
      </c>
      <c r="P141" s="168"/>
      <c r="Q141" s="168">
        <f>SUM(Q142:Q143)</f>
        <v>0</v>
      </c>
      <c r="R141" s="168"/>
      <c r="S141" s="168"/>
      <c r="T141" s="169"/>
      <c r="U141" s="168">
        <f>SUM(U142:U143)</f>
        <v>0</v>
      </c>
      <c r="AE141" t="s">
        <v>127</v>
      </c>
    </row>
    <row r="142" spans="1:60" ht="12.75" outlineLevel="1">
      <c r="A142" s="155">
        <v>90</v>
      </c>
      <c r="B142" s="161" t="s">
        <v>332</v>
      </c>
      <c r="C142" s="190" t="s">
        <v>333</v>
      </c>
      <c r="D142" s="163" t="s">
        <v>237</v>
      </c>
      <c r="E142" s="170">
        <v>1</v>
      </c>
      <c r="F142" s="173"/>
      <c r="G142" s="173">
        <f>E142*F142</f>
        <v>0</v>
      </c>
      <c r="H142" s="173">
        <v>0</v>
      </c>
      <c r="I142" s="173">
        <f>ROUND(E142*H142,2)</f>
        <v>0</v>
      </c>
      <c r="J142" s="173">
        <v>110000</v>
      </c>
      <c r="K142" s="173">
        <f>ROUND(E142*J142,2)</f>
        <v>110000</v>
      </c>
      <c r="L142" s="173">
        <v>0</v>
      </c>
      <c r="M142" s="173">
        <f>G142*(1+L142/100)</f>
        <v>0</v>
      </c>
      <c r="N142" s="164">
        <v>0</v>
      </c>
      <c r="O142" s="164">
        <f>ROUND(E142*N142,5)</f>
        <v>0</v>
      </c>
      <c r="P142" s="164">
        <v>0</v>
      </c>
      <c r="Q142" s="164">
        <f>ROUND(E142*P142,5)</f>
        <v>0</v>
      </c>
      <c r="R142" s="164"/>
      <c r="S142" s="164"/>
      <c r="T142" s="165">
        <v>0</v>
      </c>
      <c r="U142" s="164">
        <f>ROUND(E142*T142,2)</f>
        <v>0</v>
      </c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131</v>
      </c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12.75" outlineLevel="1">
      <c r="A143" s="155">
        <v>91</v>
      </c>
      <c r="B143" s="161" t="s">
        <v>334</v>
      </c>
      <c r="C143" s="190" t="s">
        <v>335</v>
      </c>
      <c r="D143" s="163" t="s">
        <v>237</v>
      </c>
      <c r="E143" s="170">
        <v>1</v>
      </c>
      <c r="F143" s="173"/>
      <c r="G143" s="173">
        <f>E143*F143</f>
        <v>0</v>
      </c>
      <c r="H143" s="173">
        <v>0</v>
      </c>
      <c r="I143" s="173">
        <f>ROUND(E143*H143,2)</f>
        <v>0</v>
      </c>
      <c r="J143" s="173">
        <v>5000</v>
      </c>
      <c r="K143" s="173">
        <f>ROUND(E143*J143,2)</f>
        <v>5000</v>
      </c>
      <c r="L143" s="173">
        <v>0</v>
      </c>
      <c r="M143" s="173">
        <f>G143*(1+L143/100)</f>
        <v>0</v>
      </c>
      <c r="N143" s="164">
        <v>0</v>
      </c>
      <c r="O143" s="164">
        <f>ROUND(E143*N143,5)</f>
        <v>0</v>
      </c>
      <c r="P143" s="164">
        <v>0</v>
      </c>
      <c r="Q143" s="164">
        <f>ROUND(E143*P143,5)</f>
        <v>0</v>
      </c>
      <c r="R143" s="164"/>
      <c r="S143" s="164"/>
      <c r="T143" s="165">
        <v>0</v>
      </c>
      <c r="U143" s="164">
        <f>ROUND(E143*T143,2)</f>
        <v>0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131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31" ht="12.75">
      <c r="A144" s="156" t="s">
        <v>126</v>
      </c>
      <c r="B144" s="162" t="s">
        <v>95</v>
      </c>
      <c r="C144" s="192" t="s">
        <v>96</v>
      </c>
      <c r="D144" s="167"/>
      <c r="E144" s="172"/>
      <c r="F144" s="174"/>
      <c r="G144" s="174">
        <f>SUMIF(AE145:AE147,"&lt;&gt;NOR",G145:G147)</f>
        <v>0</v>
      </c>
      <c r="H144" s="174"/>
      <c r="I144" s="174">
        <f>SUM(I145:I147)</f>
        <v>0</v>
      </c>
      <c r="J144" s="174"/>
      <c r="K144" s="174">
        <f>SUM(K145:K147)</f>
        <v>24100</v>
      </c>
      <c r="L144" s="174"/>
      <c r="M144" s="174">
        <f>SUM(M145:M147)</f>
        <v>0</v>
      </c>
      <c r="N144" s="168"/>
      <c r="O144" s="168">
        <f>SUM(O145:O147)</f>
        <v>0</v>
      </c>
      <c r="P144" s="168"/>
      <c r="Q144" s="168">
        <f>SUM(Q145:Q147)</f>
        <v>0</v>
      </c>
      <c r="R144" s="168"/>
      <c r="S144" s="168"/>
      <c r="T144" s="169"/>
      <c r="U144" s="168">
        <f>SUM(U145:U147)</f>
        <v>0</v>
      </c>
      <c r="AE144" t="s">
        <v>127</v>
      </c>
    </row>
    <row r="145" spans="1:60" ht="12.75" outlineLevel="1">
      <c r="A145" s="155">
        <v>92</v>
      </c>
      <c r="B145" s="161" t="s">
        <v>336</v>
      </c>
      <c r="C145" s="190" t="s">
        <v>337</v>
      </c>
      <c r="D145" s="163" t="s">
        <v>130</v>
      </c>
      <c r="E145" s="170">
        <v>2</v>
      </c>
      <c r="F145" s="173"/>
      <c r="G145" s="173">
        <f>E145*F145</f>
        <v>0</v>
      </c>
      <c r="H145" s="173">
        <v>0</v>
      </c>
      <c r="I145" s="173">
        <f>ROUND(E145*H145,2)</f>
        <v>0</v>
      </c>
      <c r="J145" s="173">
        <v>6800</v>
      </c>
      <c r="K145" s="173">
        <f>ROUND(E145*J145,2)</f>
        <v>13600</v>
      </c>
      <c r="L145" s="173">
        <v>0</v>
      </c>
      <c r="M145" s="173">
        <f>G145*(1+L145/100)</f>
        <v>0</v>
      </c>
      <c r="N145" s="164">
        <v>0</v>
      </c>
      <c r="O145" s="164">
        <f>ROUND(E145*N145,5)</f>
        <v>0</v>
      </c>
      <c r="P145" s="164">
        <v>0</v>
      </c>
      <c r="Q145" s="164">
        <f>ROUND(E145*P145,5)</f>
        <v>0</v>
      </c>
      <c r="R145" s="164"/>
      <c r="S145" s="164"/>
      <c r="T145" s="165">
        <v>0</v>
      </c>
      <c r="U145" s="164">
        <f>ROUND(E145*T145,2)</f>
        <v>0</v>
      </c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131</v>
      </c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ht="12.75" outlineLevel="1">
      <c r="A146" s="155">
        <v>93</v>
      </c>
      <c r="B146" s="161" t="s">
        <v>338</v>
      </c>
      <c r="C146" s="190" t="s">
        <v>339</v>
      </c>
      <c r="D146" s="163" t="s">
        <v>130</v>
      </c>
      <c r="E146" s="170">
        <v>1</v>
      </c>
      <c r="F146" s="173"/>
      <c r="G146" s="173">
        <f>E146*F146</f>
        <v>0</v>
      </c>
      <c r="H146" s="173">
        <v>0</v>
      </c>
      <c r="I146" s="173">
        <f>ROUND(E146*H146,2)</f>
        <v>0</v>
      </c>
      <c r="J146" s="173">
        <v>8500</v>
      </c>
      <c r="K146" s="173">
        <f>ROUND(E146*J146,2)</f>
        <v>8500</v>
      </c>
      <c r="L146" s="173">
        <v>0</v>
      </c>
      <c r="M146" s="173">
        <f>G146*(1+L146/100)</f>
        <v>0</v>
      </c>
      <c r="N146" s="164">
        <v>0</v>
      </c>
      <c r="O146" s="164">
        <f>ROUND(E146*N146,5)</f>
        <v>0</v>
      </c>
      <c r="P146" s="164">
        <v>0</v>
      </c>
      <c r="Q146" s="164">
        <f>ROUND(E146*P146,5)</f>
        <v>0</v>
      </c>
      <c r="R146" s="164"/>
      <c r="S146" s="164"/>
      <c r="T146" s="165">
        <v>0</v>
      </c>
      <c r="U146" s="164">
        <f>ROUND(E146*T146,2)</f>
        <v>0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131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ht="12.75" outlineLevel="1">
      <c r="A147" s="155">
        <v>94</v>
      </c>
      <c r="B147" s="161" t="s">
        <v>340</v>
      </c>
      <c r="C147" s="190" t="s">
        <v>341</v>
      </c>
      <c r="D147" s="163" t="s">
        <v>237</v>
      </c>
      <c r="E147" s="170">
        <v>1</v>
      </c>
      <c r="F147" s="173"/>
      <c r="G147" s="173">
        <f>E147*F147</f>
        <v>0</v>
      </c>
      <c r="H147" s="173">
        <v>0</v>
      </c>
      <c r="I147" s="173">
        <f>ROUND(E147*H147,2)</f>
        <v>0</v>
      </c>
      <c r="J147" s="173">
        <v>2000</v>
      </c>
      <c r="K147" s="173">
        <f>ROUND(E147*J147,2)</f>
        <v>2000</v>
      </c>
      <c r="L147" s="173">
        <v>0</v>
      </c>
      <c r="M147" s="173">
        <f>G147*(1+L147/100)</f>
        <v>0</v>
      </c>
      <c r="N147" s="164">
        <v>0</v>
      </c>
      <c r="O147" s="164">
        <f>ROUND(E147*N147,5)</f>
        <v>0</v>
      </c>
      <c r="P147" s="164">
        <v>0</v>
      </c>
      <c r="Q147" s="164">
        <f>ROUND(E147*P147,5)</f>
        <v>0</v>
      </c>
      <c r="R147" s="164"/>
      <c r="S147" s="164"/>
      <c r="T147" s="165">
        <v>0</v>
      </c>
      <c r="U147" s="164">
        <f>ROUND(E147*T147,2)</f>
        <v>0</v>
      </c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131</v>
      </c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31" ht="12.75">
      <c r="A148" s="156" t="s">
        <v>126</v>
      </c>
      <c r="B148" s="162" t="s">
        <v>97</v>
      </c>
      <c r="C148" s="192" t="s">
        <v>98</v>
      </c>
      <c r="D148" s="167"/>
      <c r="E148" s="172"/>
      <c r="F148" s="174"/>
      <c r="G148" s="174">
        <f>SUMIF(AE149:AE152,"&lt;&gt;NOR",G149:G152)</f>
        <v>0</v>
      </c>
      <c r="H148" s="174"/>
      <c r="I148" s="174">
        <f>SUM(I149:I152)</f>
        <v>0</v>
      </c>
      <c r="J148" s="174"/>
      <c r="K148" s="174">
        <f>SUM(K149:K152)</f>
        <v>17916</v>
      </c>
      <c r="L148" s="174"/>
      <c r="M148" s="174">
        <f>SUM(M149:M152)</f>
        <v>0</v>
      </c>
      <c r="N148" s="168"/>
      <c r="O148" s="168">
        <f>SUM(O149:O152)</f>
        <v>0</v>
      </c>
      <c r="P148" s="168"/>
      <c r="Q148" s="168">
        <f>SUM(Q149:Q152)</f>
        <v>0</v>
      </c>
      <c r="R148" s="168"/>
      <c r="S148" s="168"/>
      <c r="T148" s="169"/>
      <c r="U148" s="168">
        <f>SUM(U149:U152)</f>
        <v>11.93</v>
      </c>
      <c r="AE148" t="s">
        <v>127</v>
      </c>
    </row>
    <row r="149" spans="1:60" ht="12.75" outlineLevel="1">
      <c r="A149" s="155">
        <v>95</v>
      </c>
      <c r="B149" s="161" t="s">
        <v>342</v>
      </c>
      <c r="C149" s="190" t="s">
        <v>343</v>
      </c>
      <c r="D149" s="163" t="s">
        <v>146</v>
      </c>
      <c r="E149" s="170">
        <v>6</v>
      </c>
      <c r="F149" s="173"/>
      <c r="G149" s="173">
        <f>E149*F149</f>
        <v>0</v>
      </c>
      <c r="H149" s="173">
        <v>0</v>
      </c>
      <c r="I149" s="173">
        <f>ROUND(E149*H149,2)</f>
        <v>0</v>
      </c>
      <c r="J149" s="173">
        <v>462</v>
      </c>
      <c r="K149" s="173">
        <f>ROUND(E149*J149,2)</f>
        <v>2772</v>
      </c>
      <c r="L149" s="173">
        <v>0</v>
      </c>
      <c r="M149" s="173">
        <f>G149*(1+L149/100)</f>
        <v>0</v>
      </c>
      <c r="N149" s="164">
        <v>0</v>
      </c>
      <c r="O149" s="164">
        <f>ROUND(E149*N149,5)</f>
        <v>0</v>
      </c>
      <c r="P149" s="164">
        <v>0</v>
      </c>
      <c r="Q149" s="164">
        <f>ROUND(E149*P149,5)</f>
        <v>0</v>
      </c>
      <c r="R149" s="164"/>
      <c r="S149" s="164"/>
      <c r="T149" s="165">
        <v>0.5475</v>
      </c>
      <c r="U149" s="164">
        <f>ROUND(E149*T149,2)</f>
        <v>3.29</v>
      </c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 t="s">
        <v>131</v>
      </c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ht="12.75" outlineLevel="1">
      <c r="A150" s="155">
        <v>96</v>
      </c>
      <c r="B150" s="161" t="s">
        <v>344</v>
      </c>
      <c r="C150" s="190" t="s">
        <v>345</v>
      </c>
      <c r="D150" s="163" t="s">
        <v>146</v>
      </c>
      <c r="E150" s="170">
        <v>6</v>
      </c>
      <c r="F150" s="173"/>
      <c r="G150" s="173">
        <f>E150*F150</f>
        <v>0</v>
      </c>
      <c r="H150" s="173">
        <v>0</v>
      </c>
      <c r="I150" s="173">
        <f>ROUND(E150*H150,2)</f>
        <v>0</v>
      </c>
      <c r="J150" s="173">
        <v>1950</v>
      </c>
      <c r="K150" s="173">
        <f>ROUND(E150*J150,2)</f>
        <v>11700</v>
      </c>
      <c r="L150" s="173">
        <v>0</v>
      </c>
      <c r="M150" s="173">
        <f>G150*(1+L150/100)</f>
        <v>0</v>
      </c>
      <c r="N150" s="164">
        <v>0</v>
      </c>
      <c r="O150" s="164">
        <f>ROUND(E150*N150,5)</f>
        <v>0</v>
      </c>
      <c r="P150" s="164">
        <v>0</v>
      </c>
      <c r="Q150" s="164">
        <f>ROUND(E150*P150,5)</f>
        <v>0</v>
      </c>
      <c r="R150" s="164"/>
      <c r="S150" s="164"/>
      <c r="T150" s="165">
        <v>0.45</v>
      </c>
      <c r="U150" s="164">
        <f>ROUND(E150*T150,2)</f>
        <v>2.7</v>
      </c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131</v>
      </c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ht="12.75" outlineLevel="1">
      <c r="A151" s="155">
        <v>97</v>
      </c>
      <c r="B151" s="161" t="s">
        <v>346</v>
      </c>
      <c r="C151" s="190" t="s">
        <v>347</v>
      </c>
      <c r="D151" s="163" t="s">
        <v>146</v>
      </c>
      <c r="E151" s="170">
        <v>6</v>
      </c>
      <c r="F151" s="173"/>
      <c r="G151" s="173">
        <f>E151*F151</f>
        <v>0</v>
      </c>
      <c r="H151" s="173">
        <v>0</v>
      </c>
      <c r="I151" s="173">
        <f>ROUND(E151*H151,2)</f>
        <v>0</v>
      </c>
      <c r="J151" s="173">
        <v>158</v>
      </c>
      <c r="K151" s="173">
        <f>ROUND(E151*J151,2)</f>
        <v>948</v>
      </c>
      <c r="L151" s="173">
        <v>0</v>
      </c>
      <c r="M151" s="173">
        <f>G151*(1+L151/100)</f>
        <v>0</v>
      </c>
      <c r="N151" s="164">
        <v>0</v>
      </c>
      <c r="O151" s="164">
        <f>ROUND(E151*N151,5)</f>
        <v>0</v>
      </c>
      <c r="P151" s="164">
        <v>0</v>
      </c>
      <c r="Q151" s="164">
        <f>ROUND(E151*P151,5)</f>
        <v>0</v>
      </c>
      <c r="R151" s="164"/>
      <c r="S151" s="164"/>
      <c r="T151" s="165">
        <v>0.33</v>
      </c>
      <c r="U151" s="164">
        <f>ROUND(E151*T151,2)</f>
        <v>1.98</v>
      </c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 t="s">
        <v>131</v>
      </c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ht="12.75" outlineLevel="1">
      <c r="A152" s="155">
        <v>98</v>
      </c>
      <c r="B152" s="161" t="s">
        <v>348</v>
      </c>
      <c r="C152" s="190" t="s">
        <v>349</v>
      </c>
      <c r="D152" s="163" t="s">
        <v>146</v>
      </c>
      <c r="E152" s="170">
        <v>6</v>
      </c>
      <c r="F152" s="173"/>
      <c r="G152" s="173">
        <f>E152*F152</f>
        <v>0</v>
      </c>
      <c r="H152" s="173">
        <v>0</v>
      </c>
      <c r="I152" s="173">
        <f>ROUND(E152*H152,2)</f>
        <v>0</v>
      </c>
      <c r="J152" s="173">
        <v>416</v>
      </c>
      <c r="K152" s="173">
        <f>ROUND(E152*J152,2)</f>
        <v>2496</v>
      </c>
      <c r="L152" s="173">
        <v>0</v>
      </c>
      <c r="M152" s="173">
        <f>G152*(1+L152/100)</f>
        <v>0</v>
      </c>
      <c r="N152" s="164">
        <v>0</v>
      </c>
      <c r="O152" s="164">
        <f>ROUND(E152*N152,5)</f>
        <v>0</v>
      </c>
      <c r="P152" s="164">
        <v>0</v>
      </c>
      <c r="Q152" s="164">
        <f>ROUND(E152*P152,5)</f>
        <v>0</v>
      </c>
      <c r="R152" s="164"/>
      <c r="S152" s="164"/>
      <c r="T152" s="165">
        <v>0.66</v>
      </c>
      <c r="U152" s="164">
        <f>ROUND(E152*T152,2)</f>
        <v>3.96</v>
      </c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131</v>
      </c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31" ht="12.75">
      <c r="A153" s="156" t="s">
        <v>126</v>
      </c>
      <c r="B153" s="162" t="s">
        <v>99</v>
      </c>
      <c r="C153" s="192" t="s">
        <v>26</v>
      </c>
      <c r="D153" s="167"/>
      <c r="E153" s="172"/>
      <c r="F153" s="174"/>
      <c r="G153" s="174">
        <f>SUMIF(AE154:AE155,"&lt;&gt;NOR",G154:G155)</f>
        <v>0</v>
      </c>
      <c r="H153" s="174"/>
      <c r="I153" s="174">
        <f>SUM(I154:I155)</f>
        <v>0</v>
      </c>
      <c r="J153" s="174"/>
      <c r="K153" s="174">
        <f>SUM(K154:K155)</f>
        <v>15000</v>
      </c>
      <c r="L153" s="174"/>
      <c r="M153" s="174">
        <f>SUM(M154:M155)</f>
        <v>0</v>
      </c>
      <c r="N153" s="168"/>
      <c r="O153" s="168">
        <f>SUM(O154:O155)</f>
        <v>0</v>
      </c>
      <c r="P153" s="168"/>
      <c r="Q153" s="168">
        <f>SUM(Q154:Q155)</f>
        <v>0</v>
      </c>
      <c r="R153" s="168"/>
      <c r="S153" s="168"/>
      <c r="T153" s="169"/>
      <c r="U153" s="168">
        <f>SUM(U154:U155)</f>
        <v>0</v>
      </c>
      <c r="AE153" t="s">
        <v>127</v>
      </c>
    </row>
    <row r="154" spans="1:60" ht="12.75" outlineLevel="1">
      <c r="A154" s="155">
        <v>99</v>
      </c>
      <c r="B154" s="161" t="s">
        <v>350</v>
      </c>
      <c r="C154" s="190" t="s">
        <v>354</v>
      </c>
      <c r="D154" s="163" t="s">
        <v>351</v>
      </c>
      <c r="E154" s="170">
        <v>1</v>
      </c>
      <c r="F154" s="173"/>
      <c r="G154" s="173">
        <f>E154*F154</f>
        <v>0</v>
      </c>
      <c r="H154" s="173">
        <v>0</v>
      </c>
      <c r="I154" s="173">
        <f>ROUND(E154*H154,2)</f>
        <v>0</v>
      </c>
      <c r="J154" s="173">
        <v>15000</v>
      </c>
      <c r="K154" s="173">
        <f>ROUND(E154*J154,2)</f>
        <v>15000</v>
      </c>
      <c r="L154" s="173">
        <v>0</v>
      </c>
      <c r="M154" s="173">
        <f>G154*(1+L154/100)</f>
        <v>0</v>
      </c>
      <c r="N154" s="164">
        <v>0</v>
      </c>
      <c r="O154" s="164">
        <f>ROUND(E154*N154,5)</f>
        <v>0</v>
      </c>
      <c r="P154" s="164">
        <v>0</v>
      </c>
      <c r="Q154" s="164">
        <f>ROUND(E154*P154,5)</f>
        <v>0</v>
      </c>
      <c r="R154" s="164"/>
      <c r="S154" s="164"/>
      <c r="T154" s="165">
        <v>0</v>
      </c>
      <c r="U154" s="164">
        <f>ROUND(E154*T154,2)</f>
        <v>0</v>
      </c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 t="s">
        <v>131</v>
      </c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ht="12.75" outlineLevel="1">
      <c r="A155" s="183"/>
      <c r="B155" s="184"/>
      <c r="C155" s="193"/>
      <c r="D155" s="185"/>
      <c r="E155" s="186"/>
      <c r="F155" s="187"/>
      <c r="G155" s="187"/>
      <c r="H155" s="187">
        <v>0</v>
      </c>
      <c r="I155" s="187">
        <f>ROUND(E155*H155,2)</f>
        <v>0</v>
      </c>
      <c r="J155" s="187">
        <v>10000</v>
      </c>
      <c r="K155" s="187">
        <f>ROUND(E155*J155,2)</f>
        <v>0</v>
      </c>
      <c r="L155" s="187">
        <v>0</v>
      </c>
      <c r="M155" s="187">
        <f>G155*(1+L155/100)</f>
        <v>0</v>
      </c>
      <c r="N155" s="188">
        <v>0</v>
      </c>
      <c r="O155" s="188">
        <f>ROUND(E155*N155,5)</f>
        <v>0</v>
      </c>
      <c r="P155" s="188">
        <v>0</v>
      </c>
      <c r="Q155" s="188">
        <f>ROUND(E155*P155,5)</f>
        <v>0</v>
      </c>
      <c r="R155" s="188"/>
      <c r="S155" s="188"/>
      <c r="T155" s="189">
        <v>0</v>
      </c>
      <c r="U155" s="188">
        <f>ROUND(E155*T155,2)</f>
        <v>0</v>
      </c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131</v>
      </c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30" ht="12.75">
      <c r="A156" s="6"/>
      <c r="B156" s="7" t="s">
        <v>352</v>
      </c>
      <c r="C156" s="194" t="s">
        <v>352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AC156">
        <v>15</v>
      </c>
      <c r="AD156">
        <v>21</v>
      </c>
    </row>
    <row r="157" spans="3:31" ht="12.75">
      <c r="C157" s="195"/>
      <c r="AE157" t="s">
        <v>353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RÚ Kladruby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Žák</cp:lastModifiedBy>
  <cp:lastPrinted>2014-02-28T09:52:57Z</cp:lastPrinted>
  <dcterms:created xsi:type="dcterms:W3CDTF">2009-04-08T07:15:50Z</dcterms:created>
  <dcterms:modified xsi:type="dcterms:W3CDTF">2020-11-27T09:16:16Z</dcterms:modified>
  <cp:category/>
  <cp:version/>
  <cp:contentType/>
  <cp:contentStatus/>
</cp:coreProperties>
</file>